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2810"/>
  <workbookPr autoCompressPictures="0"/>
  <bookViews>
    <workbookView xWindow="480" yWindow="480" windowWidth="25120" windowHeight="13700"/>
  </bookViews>
  <sheets>
    <sheet name="individuaal" sheetId="1" r:id="rId1"/>
    <sheet name="60 m" sheetId="3" r:id="rId2"/>
    <sheet name="Kaugus" sheetId="4" r:id="rId3"/>
    <sheet name="Kuul" sheetId="5" r:id="rId4"/>
    <sheet name="Kõrgus" sheetId="6" r:id="rId5"/>
    <sheet name="60mtj" sheetId="7" r:id="rId6"/>
    <sheet name="Teivas" sheetId="8" r:id="rId7"/>
    <sheet name="800m1000m" sheetId="9" r:id="rId8"/>
  </sheets>
  <definedNames>
    <definedName name="_xlnm._FilterDatabase" localSheetId="1" hidden="1">'60 m'!$A$1:$D$1</definedName>
    <definedName name="_xlnm._FilterDatabase" localSheetId="0" hidden="1">individuaal!$B$1:$U$29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32" i="1" l="1"/>
  <c r="I32" i="1"/>
  <c r="K32" i="1"/>
  <c r="M32" i="1"/>
  <c r="O32" i="1"/>
  <c r="U32" i="1"/>
  <c r="G30" i="1"/>
  <c r="U30" i="1"/>
  <c r="G36" i="1"/>
  <c r="U36" i="1"/>
  <c r="G38" i="1"/>
  <c r="U38" i="1"/>
  <c r="G37" i="1"/>
  <c r="U37" i="1"/>
  <c r="G33" i="1"/>
  <c r="K33" i="1"/>
  <c r="M33" i="1"/>
  <c r="U33" i="1"/>
  <c r="T19" i="1"/>
  <c r="G19" i="1"/>
  <c r="I19" i="1"/>
  <c r="K19" i="1"/>
  <c r="M19" i="1"/>
  <c r="O19" i="1"/>
  <c r="Q19" i="1"/>
  <c r="U19" i="1"/>
  <c r="G31" i="1"/>
  <c r="K31" i="1"/>
  <c r="M31" i="1"/>
  <c r="O31" i="1"/>
  <c r="U31" i="1"/>
  <c r="T3" i="1"/>
  <c r="G3" i="1"/>
  <c r="I3" i="1"/>
  <c r="K3" i="1"/>
  <c r="M3" i="1"/>
  <c r="O3" i="1"/>
  <c r="Q3" i="1"/>
  <c r="U3" i="1"/>
  <c r="G29" i="1"/>
  <c r="I29" i="1"/>
  <c r="K29" i="1"/>
  <c r="T29" i="1"/>
  <c r="U29" i="1"/>
  <c r="G39" i="1"/>
  <c r="U39" i="1"/>
  <c r="T13" i="1"/>
  <c r="G13" i="1"/>
  <c r="I13" i="1"/>
  <c r="K13" i="1"/>
  <c r="M13" i="1"/>
  <c r="O13" i="1"/>
  <c r="Q13" i="1"/>
  <c r="U13" i="1"/>
  <c r="G6" i="1"/>
  <c r="I6" i="1"/>
  <c r="K6" i="1"/>
  <c r="M6" i="1"/>
  <c r="O6" i="1"/>
  <c r="Q6" i="1"/>
  <c r="T6" i="1"/>
  <c r="U6" i="1"/>
  <c r="G17" i="1"/>
  <c r="I17" i="1"/>
  <c r="K17" i="1"/>
  <c r="M17" i="1"/>
  <c r="O17" i="1"/>
  <c r="T17" i="1"/>
  <c r="U17" i="1"/>
  <c r="G18" i="1"/>
  <c r="I18" i="1"/>
  <c r="K18" i="1"/>
  <c r="M18" i="1"/>
  <c r="O18" i="1"/>
  <c r="Q18" i="1"/>
  <c r="T18" i="1"/>
  <c r="U18" i="1"/>
  <c r="G20" i="1"/>
  <c r="I20" i="1"/>
  <c r="K20" i="1"/>
  <c r="M20" i="1"/>
  <c r="O20" i="1"/>
  <c r="Q20" i="1"/>
  <c r="T20" i="1"/>
  <c r="U20" i="1"/>
  <c r="G26" i="1"/>
  <c r="I26" i="1"/>
  <c r="K26" i="1"/>
  <c r="M26" i="1"/>
  <c r="T26" i="1"/>
  <c r="U26" i="1"/>
  <c r="G21" i="1"/>
  <c r="I21" i="1"/>
  <c r="K21" i="1"/>
  <c r="M21" i="1"/>
  <c r="O21" i="1"/>
  <c r="Q21" i="1"/>
  <c r="U21" i="1"/>
  <c r="T4" i="1"/>
  <c r="G4" i="1"/>
  <c r="I4" i="1"/>
  <c r="K4" i="1"/>
  <c r="M4" i="1"/>
  <c r="O4" i="1"/>
  <c r="Q4" i="1"/>
  <c r="U4" i="1"/>
  <c r="G34" i="1"/>
  <c r="I34" i="1"/>
  <c r="K34" i="1"/>
  <c r="M34" i="1"/>
  <c r="U34" i="1"/>
  <c r="T7" i="1"/>
  <c r="G7" i="1"/>
  <c r="I7" i="1"/>
  <c r="K7" i="1"/>
  <c r="M7" i="1"/>
  <c r="O7" i="1"/>
  <c r="Q7" i="1"/>
  <c r="U7" i="1"/>
  <c r="T22" i="1"/>
  <c r="G22" i="1"/>
  <c r="I22" i="1"/>
  <c r="K22" i="1"/>
  <c r="M22" i="1"/>
  <c r="Q22" i="1"/>
  <c r="U22" i="1"/>
  <c r="T25" i="1"/>
  <c r="G25" i="1"/>
  <c r="I25" i="1"/>
  <c r="K25" i="1"/>
  <c r="Q25" i="1"/>
  <c r="U25" i="1"/>
  <c r="T14" i="1"/>
  <c r="G14" i="1"/>
  <c r="I14" i="1"/>
  <c r="K14" i="1"/>
  <c r="M14" i="1"/>
  <c r="O14" i="1"/>
  <c r="Q14" i="1"/>
  <c r="U14" i="1"/>
  <c r="T2" i="1"/>
  <c r="G2" i="1"/>
  <c r="I2" i="1"/>
  <c r="K2" i="1"/>
  <c r="M2" i="1"/>
  <c r="O2" i="1"/>
  <c r="Q2" i="1"/>
  <c r="U2" i="1"/>
  <c r="T11" i="1"/>
  <c r="G11" i="1"/>
  <c r="I11" i="1"/>
  <c r="K11" i="1"/>
  <c r="M11" i="1"/>
  <c r="O11" i="1"/>
  <c r="Q11" i="1"/>
  <c r="U11" i="1"/>
  <c r="G15" i="1"/>
  <c r="I15" i="1"/>
  <c r="K15" i="1"/>
  <c r="M15" i="1"/>
  <c r="O15" i="1"/>
  <c r="Q15" i="1"/>
  <c r="T15" i="1"/>
  <c r="U15" i="1"/>
  <c r="G12" i="1"/>
  <c r="I12" i="1"/>
  <c r="K12" i="1"/>
  <c r="M12" i="1"/>
  <c r="O12" i="1"/>
  <c r="Q12" i="1"/>
  <c r="T12" i="1"/>
  <c r="U12" i="1"/>
  <c r="G28" i="1"/>
  <c r="I28" i="1"/>
  <c r="K28" i="1"/>
  <c r="M28" i="1"/>
  <c r="T28" i="1"/>
  <c r="U28" i="1"/>
  <c r="K35" i="1"/>
  <c r="M35" i="1"/>
  <c r="U35" i="1"/>
  <c r="G9" i="1"/>
  <c r="I9" i="1"/>
  <c r="K9" i="1"/>
  <c r="M9" i="1"/>
  <c r="O9" i="1"/>
  <c r="Q9" i="1"/>
  <c r="T9" i="1"/>
  <c r="U9" i="1"/>
  <c r="G24" i="1"/>
  <c r="I24" i="1"/>
  <c r="K24" i="1"/>
  <c r="M24" i="1"/>
  <c r="O24" i="1"/>
  <c r="Q24" i="1"/>
  <c r="T24" i="1"/>
  <c r="U24" i="1"/>
  <c r="G5" i="1"/>
  <c r="I5" i="1"/>
  <c r="K5" i="1"/>
  <c r="M5" i="1"/>
  <c r="O5" i="1"/>
  <c r="Q5" i="1"/>
  <c r="U5" i="1"/>
  <c r="T27" i="1"/>
  <c r="G27" i="1"/>
  <c r="I27" i="1"/>
  <c r="K27" i="1"/>
  <c r="M27" i="1"/>
  <c r="Q27" i="1"/>
  <c r="U27" i="1"/>
  <c r="T10" i="1"/>
  <c r="G10" i="1"/>
  <c r="I10" i="1"/>
  <c r="K10" i="1"/>
  <c r="M10" i="1"/>
  <c r="O10" i="1"/>
  <c r="Q10" i="1"/>
  <c r="U10" i="1"/>
  <c r="G23" i="1"/>
  <c r="I23" i="1"/>
  <c r="K23" i="1"/>
  <c r="M23" i="1"/>
  <c r="Q23" i="1"/>
  <c r="T23" i="1"/>
  <c r="U23" i="1"/>
  <c r="T16" i="1"/>
  <c r="G16" i="1"/>
  <c r="I16" i="1"/>
  <c r="K16" i="1"/>
  <c r="M16" i="1"/>
  <c r="O16" i="1"/>
  <c r="Q16" i="1"/>
  <c r="U16" i="1"/>
  <c r="T8" i="1"/>
  <c r="G8" i="1"/>
  <c r="I8" i="1"/>
  <c r="K8" i="1"/>
  <c r="M8" i="1"/>
  <c r="O8" i="1"/>
  <c r="Q8" i="1"/>
  <c r="U8" i="1"/>
  <c r="G9" i="4"/>
  <c r="G24" i="4"/>
  <c r="G8" i="4"/>
  <c r="G25" i="4"/>
  <c r="G20" i="4"/>
  <c r="G29" i="4"/>
  <c r="G13" i="4"/>
  <c r="G30" i="4"/>
  <c r="G16" i="4"/>
  <c r="G14" i="4"/>
  <c r="G10" i="4"/>
  <c r="G2" i="4"/>
  <c r="G7" i="4"/>
  <c r="G28" i="4"/>
  <c r="G22" i="4"/>
  <c r="G5" i="4"/>
  <c r="G21" i="4"/>
  <c r="G6" i="4"/>
  <c r="G4" i="4"/>
  <c r="G27" i="4"/>
  <c r="G19" i="4"/>
  <c r="G26" i="4"/>
  <c r="G18" i="4"/>
  <c r="G15" i="4"/>
  <c r="G23" i="4"/>
  <c r="G31" i="4"/>
  <c r="G3" i="4"/>
  <c r="G17" i="4"/>
  <c r="G12" i="4"/>
</calcChain>
</file>

<file path=xl/sharedStrings.xml><?xml version="1.0" encoding="utf-8"?>
<sst xmlns="http://schemas.openxmlformats.org/spreadsheetml/2006/main" count="655" uniqueCount="120">
  <si>
    <t>nr</t>
  </si>
  <si>
    <t>60 m</t>
  </si>
  <si>
    <t>60 tj</t>
  </si>
  <si>
    <t>1000 m</t>
  </si>
  <si>
    <t>kokku</t>
  </si>
  <si>
    <t>Nimi</t>
  </si>
  <si>
    <t>Asutus</t>
  </si>
  <si>
    <t>S/A</t>
  </si>
  <si>
    <t>Kaugus</t>
  </si>
  <si>
    <t>Kuul</t>
  </si>
  <si>
    <t>Teivas</t>
  </si>
  <si>
    <t>Kõrgus</t>
  </si>
  <si>
    <t>koht</t>
  </si>
  <si>
    <t>Heiko Kraubner</t>
  </si>
  <si>
    <t>Mari Allese</t>
  </si>
  <si>
    <t>Andrus Mutli</t>
  </si>
  <si>
    <t>Marti Soosaar</t>
  </si>
  <si>
    <t>Peeter Kuznetsov</t>
  </si>
  <si>
    <t>I</t>
  </si>
  <si>
    <t>II</t>
  </si>
  <si>
    <t>III</t>
  </si>
  <si>
    <t>Eesti Post</t>
  </si>
  <si>
    <t>Kaija Saarepuu</t>
  </si>
  <si>
    <t>Inge Eit</t>
  </si>
  <si>
    <t>Alari Kasvand</t>
  </si>
  <si>
    <t>Andre Tampõld</t>
  </si>
  <si>
    <t>Elisa</t>
  </si>
  <si>
    <t>Rain-Alari Külm</t>
  </si>
  <si>
    <t>Firmasport</t>
  </si>
  <si>
    <t>Kaili Adamson</t>
  </si>
  <si>
    <t>Pii Müller</t>
  </si>
  <si>
    <t>Marko Soodla</t>
  </si>
  <si>
    <t>K&amp;K Service</t>
  </si>
  <si>
    <t>Egert Ärmann</t>
  </si>
  <si>
    <t>Siim Unt</t>
  </si>
  <si>
    <t>Meelis Allekõrs</t>
  </si>
  <si>
    <t>Marilyn Maasikamäe</t>
  </si>
  <si>
    <t>Kalev</t>
  </si>
  <si>
    <t>Kaspar Sula</t>
  </si>
  <si>
    <t>Metro</t>
  </si>
  <si>
    <t>Kaspar Lill</t>
  </si>
  <si>
    <t>Asko Külmsaar</t>
  </si>
  <si>
    <t>MyFitness</t>
  </si>
  <si>
    <t>Ege-Teili Oja</t>
  </si>
  <si>
    <t>Tallinna Lennujaam</t>
  </si>
  <si>
    <t>Hando Kuusik</t>
  </si>
  <si>
    <t>Kristjan Tatar</t>
  </si>
  <si>
    <t>Vennad Ehitus</t>
  </si>
  <si>
    <t>Mihkel Kirch</t>
  </si>
  <si>
    <t>Andres Raja</t>
  </si>
  <si>
    <t>üksikalad</t>
  </si>
  <si>
    <t>Külli Kallas</t>
  </si>
  <si>
    <t>Karmen Veerme</t>
  </si>
  <si>
    <t>Mart Muru</t>
  </si>
  <si>
    <t>Kaili Kriisa</t>
  </si>
  <si>
    <t>Jakob Goroško</t>
  </si>
  <si>
    <t>Andres Kiik</t>
  </si>
  <si>
    <t>IV</t>
  </si>
  <si>
    <t>summa</t>
  </si>
  <si>
    <t>Elisa Eesti</t>
  </si>
  <si>
    <t>Swedbank</t>
  </si>
  <si>
    <t>Muru</t>
  </si>
  <si>
    <t>Kallas</t>
  </si>
  <si>
    <t>Kriisa</t>
  </si>
  <si>
    <t>Raja</t>
  </si>
  <si>
    <t>Indrek Essenon</t>
  </si>
  <si>
    <t>Ragnar Leimann</t>
  </si>
  <si>
    <t>Koit Uus</t>
  </si>
  <si>
    <t>Sven Padjus</t>
  </si>
  <si>
    <t>Goroško</t>
  </si>
  <si>
    <t>Mikk Mihkel Nurges</t>
  </si>
  <si>
    <t>Riho Raassild</t>
  </si>
  <si>
    <t>Sertifitseerimiskeskus</t>
  </si>
  <si>
    <t>KJK Lõunalõvi</t>
  </si>
  <si>
    <t>TÜ ASK</t>
  </si>
  <si>
    <t>Sander Olo</t>
  </si>
  <si>
    <t>jooks</t>
  </si>
  <si>
    <t>rada</t>
  </si>
  <si>
    <t>tiim</t>
  </si>
  <si>
    <t>nimi</t>
  </si>
  <si>
    <t>Kadrioru Saksa Gümnaasium</t>
  </si>
  <si>
    <t>Tulemus</t>
  </si>
  <si>
    <t>Kaspar Kull</t>
  </si>
  <si>
    <t>Veerme</t>
  </si>
  <si>
    <t>1 katse</t>
  </si>
  <si>
    <t>2 katse</t>
  </si>
  <si>
    <t>3 katse</t>
  </si>
  <si>
    <t>lõpptulem</t>
  </si>
  <si>
    <t>x</t>
  </si>
  <si>
    <t>NM</t>
  </si>
  <si>
    <t>Indrek Essenson</t>
  </si>
  <si>
    <t>DNS</t>
  </si>
  <si>
    <t xml:space="preserve">´- </t>
  </si>
  <si>
    <t>-</t>
  </si>
  <si>
    <t>lõpptulemus</t>
  </si>
  <si>
    <t>Kaili Adamson*</t>
  </si>
  <si>
    <t>Ege-Teili Oja*</t>
  </si>
  <si>
    <t>Inge Eit*</t>
  </si>
  <si>
    <t>Kaija Saarepuu*</t>
  </si>
  <si>
    <t>Pii Müller*</t>
  </si>
  <si>
    <t>Peeter Kuznetsov*</t>
  </si>
  <si>
    <t>Rain-Alari Külm*</t>
  </si>
  <si>
    <t>Riho Raassild*</t>
  </si>
  <si>
    <t>Egert Ärmann*</t>
  </si>
  <si>
    <t>Hando Kuusik*</t>
  </si>
  <si>
    <t>Marko Soodla*</t>
  </si>
  <si>
    <t>Sander Olo*</t>
  </si>
  <si>
    <t>Siim Unt*</t>
  </si>
  <si>
    <t>1000m</t>
  </si>
  <si>
    <t>1000 pts</t>
  </si>
  <si>
    <t>Teivas pts</t>
  </si>
  <si>
    <t>DNF</t>
  </si>
  <si>
    <t>firma</t>
  </si>
  <si>
    <t>60 pts</t>
  </si>
  <si>
    <t>kaugus pts</t>
  </si>
  <si>
    <t>kuul pts</t>
  </si>
  <si>
    <t>kõrgus pts</t>
  </si>
  <si>
    <t>tj pts</t>
  </si>
  <si>
    <t>madalad</t>
  </si>
  <si>
    <t>märkused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</si>
</sst>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2"/>
      <name val="Arial"/>
    </font>
    <font>
      <b/>
      <sz val="12"/>
      <name val="Arial"/>
    </font>
    <font>
      <sz val="10"/>
      <name val="Arial"/>
      <family val="2"/>
    </font>
    <font>
      <sz val="12"/>
      <name val="Arial"/>
      <family val="2"/>
      <charset val="186"/>
    </font>
    <font>
      <sz val="10"/>
      <color theme="1"/>
      <name val="Arial"/>
      <family val="2"/>
      <charset val="186"/>
    </font>
    <font>
      <b/>
      <sz val="8"/>
      <color theme="0"/>
      <name val="Arial"/>
      <family val="2"/>
    </font>
    <font>
      <b/>
      <sz val="10"/>
      <color theme="0"/>
      <name val="Arial"/>
      <family val="2"/>
    </font>
    <font>
      <b/>
      <sz val="10"/>
      <color theme="0"/>
      <name val="Arial"/>
      <family val="2"/>
      <charset val="186"/>
    </font>
    <font>
      <sz val="9"/>
      <color theme="1"/>
      <name val="Arial"/>
      <family val="2"/>
      <charset val="186"/>
    </font>
    <font>
      <sz val="9"/>
      <name val="Arial"/>
      <family val="2"/>
      <charset val="186"/>
    </font>
    <font>
      <b/>
      <sz val="12"/>
      <name val="Arial"/>
      <family val="2"/>
      <charset val="186"/>
    </font>
    <font>
      <u/>
      <sz val="10"/>
      <color theme="10"/>
      <name val="Arial"/>
    </font>
    <font>
      <u/>
      <sz val="10"/>
      <color theme="11"/>
      <name val="Arial"/>
    </font>
  </fonts>
  <fills count="13">
    <fill>
      <patternFill patternType="none"/>
    </fill>
    <fill>
      <patternFill patternType="gray125"/>
    </fill>
    <fill>
      <patternFill patternType="solid">
        <fgColor indexed="5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theme="0" tint="-0.14999847407452621"/>
      </patternFill>
    </fill>
    <fill>
      <patternFill patternType="solid">
        <fgColor theme="1"/>
        <bgColor theme="1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theme="0" tint="-0.14999847407452621"/>
      </patternFill>
    </fill>
    <fill>
      <patternFill patternType="solid">
        <fgColor rgb="FFFF6600"/>
        <bgColor indexed="64"/>
      </patternFill>
    </fill>
    <fill>
      <patternFill patternType="solid">
        <fgColor rgb="FFFF6600"/>
        <bgColor theme="0" tint="-0.14999847407452621"/>
      </patternFill>
    </fill>
    <fill>
      <patternFill patternType="solid">
        <fgColor rgb="FFCCFFCC"/>
        <bgColor theme="0" tint="-0.14999847407452621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9">
    <xf numFmtId="0" fontId="0" fillId="0" borderId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</cellStyleXfs>
  <cellXfs count="143">
    <xf numFmtId="0" fontId="0" fillId="0" borderId="0" xfId="0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0" fillId="0" borderId="0" xfId="0" applyFill="1"/>
    <xf numFmtId="0" fontId="0" fillId="0" borderId="0" xfId="0" applyBorder="1"/>
    <xf numFmtId="0" fontId="3" fillId="0" borderId="1" xfId="0" applyFont="1" applyBorder="1" applyAlignment="1">
      <alignment horizontal="center"/>
    </xf>
    <xf numFmtId="2" fontId="1" fillId="0" borderId="1" xfId="0" applyNumberFormat="1" applyFont="1" applyBorder="1"/>
    <xf numFmtId="0" fontId="1" fillId="0" borderId="1" xfId="0" applyFont="1" applyBorder="1" applyAlignment="1">
      <alignment horizontal="left"/>
    </xf>
    <xf numFmtId="0" fontId="1" fillId="3" borderId="1" xfId="0" applyFont="1" applyFill="1" applyBorder="1"/>
    <xf numFmtId="2" fontId="1" fillId="3" borderId="1" xfId="0" applyNumberFormat="1" applyFont="1" applyFill="1" applyBorder="1"/>
    <xf numFmtId="0" fontId="1" fillId="4" borderId="1" xfId="0" applyFont="1" applyFill="1" applyBorder="1"/>
    <xf numFmtId="2" fontId="1" fillId="4" borderId="1" xfId="0" applyNumberFormat="1" applyFont="1" applyFill="1" applyBorder="1"/>
    <xf numFmtId="0" fontId="1" fillId="5" borderId="1" xfId="0" applyFont="1" applyFill="1" applyBorder="1"/>
    <xf numFmtId="0" fontId="1" fillId="5" borderId="1" xfId="0" applyFont="1" applyFill="1" applyBorder="1" applyAlignment="1">
      <alignment horizontal="left"/>
    </xf>
    <xf numFmtId="2" fontId="1" fillId="5" borderId="1" xfId="0" applyNumberFormat="1" applyFont="1" applyFill="1" applyBorder="1"/>
    <xf numFmtId="0" fontId="4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/>
    <xf numFmtId="0" fontId="5" fillId="0" borderId="1" xfId="0" applyFont="1" applyBorder="1"/>
    <xf numFmtId="0" fontId="5" fillId="3" borderId="1" xfId="0" applyFont="1" applyFill="1" applyBorder="1"/>
    <xf numFmtId="0" fontId="6" fillId="0" borderId="0" xfId="0" applyFont="1" applyAlignment="1">
      <alignment horizontal="center"/>
    </xf>
    <xf numFmtId="0" fontId="7" fillId="0" borderId="0" xfId="0" applyFont="1"/>
    <xf numFmtId="0" fontId="8" fillId="0" borderId="0" xfId="0" applyFont="1"/>
    <xf numFmtId="0" fontId="9" fillId="3" borderId="1" xfId="0" applyFont="1" applyFill="1" applyBorder="1"/>
    <xf numFmtId="0" fontId="0" fillId="0" borderId="1" xfId="0" applyBorder="1"/>
    <xf numFmtId="0" fontId="9" fillId="5" borderId="1" xfId="0" applyFont="1" applyFill="1" applyBorder="1"/>
    <xf numFmtId="2" fontId="9" fillId="0" borderId="0" xfId="0" applyNumberFormat="1" applyFont="1" applyBorder="1"/>
    <xf numFmtId="0" fontId="11" fillId="7" borderId="1" xfId="0" applyFont="1" applyFill="1" applyBorder="1" applyAlignment="1">
      <alignment horizontal="center"/>
    </xf>
    <xf numFmtId="0" fontId="12" fillId="7" borderId="7" xfId="0" applyFont="1" applyFill="1" applyBorder="1"/>
    <xf numFmtId="0" fontId="9" fillId="0" borderId="1" xfId="0" applyFont="1" applyBorder="1"/>
    <xf numFmtId="0" fontId="15" fillId="0" borderId="0" xfId="0" applyFont="1" applyAlignment="1">
      <alignment horizontal="center"/>
    </xf>
    <xf numFmtId="0" fontId="8" fillId="2" borderId="1" xfId="0" applyFont="1" applyFill="1" applyBorder="1"/>
    <xf numFmtId="0" fontId="8" fillId="2" borderId="1" xfId="0" applyFont="1" applyFill="1" applyBorder="1" applyAlignment="1">
      <alignment horizontal="left"/>
    </xf>
    <xf numFmtId="0" fontId="8" fillId="5" borderId="1" xfId="0" applyFont="1" applyFill="1" applyBorder="1"/>
    <xf numFmtId="0" fontId="8" fillId="5" borderId="1" xfId="0" applyFont="1" applyFill="1" applyBorder="1" applyAlignment="1">
      <alignment horizontal="left"/>
    </xf>
    <xf numFmtId="0" fontId="8" fillId="0" borderId="1" xfId="0" applyFont="1" applyBorder="1"/>
    <xf numFmtId="0" fontId="8" fillId="3" borderId="1" xfId="0" applyFont="1" applyFill="1" applyBorder="1"/>
    <xf numFmtId="0" fontId="8" fillId="4" borderId="1" xfId="0" applyFont="1" applyFill="1" applyBorder="1"/>
    <xf numFmtId="0" fontId="8" fillId="0" borderId="1" xfId="0" applyFont="1" applyBorder="1" applyAlignment="1">
      <alignment horizontal="left"/>
    </xf>
    <xf numFmtId="0" fontId="4" fillId="0" borderId="2" xfId="0" applyFont="1" applyFill="1" applyBorder="1"/>
    <xf numFmtId="0" fontId="4" fillId="3" borderId="2" xfId="0" applyFont="1" applyFill="1" applyBorder="1"/>
    <xf numFmtId="0" fontId="4" fillId="4" borderId="2" xfId="0" applyFont="1" applyFill="1" applyBorder="1"/>
    <xf numFmtId="0" fontId="4" fillId="5" borderId="2" xfId="0" applyFont="1" applyFill="1" applyBorder="1"/>
    <xf numFmtId="0" fontId="3" fillId="0" borderId="9" xfId="0" applyFont="1" applyFill="1" applyBorder="1"/>
    <xf numFmtId="0" fontId="3" fillId="0" borderId="10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10" xfId="0" applyBorder="1" applyAlignment="1"/>
    <xf numFmtId="0" fontId="2" fillId="0" borderId="8" xfId="0" applyFont="1" applyBorder="1" applyAlignment="1">
      <alignment horizontal="center"/>
    </xf>
    <xf numFmtId="0" fontId="10" fillId="7" borderId="2" xfId="0" applyFont="1" applyFill="1" applyBorder="1" applyAlignment="1">
      <alignment horizontal="center"/>
    </xf>
    <xf numFmtId="0" fontId="9" fillId="0" borderId="4" xfId="0" applyFont="1" applyBorder="1"/>
    <xf numFmtId="0" fontId="1" fillId="0" borderId="3" xfId="0" applyNumberFormat="1" applyFont="1" applyBorder="1"/>
    <xf numFmtId="0" fontId="11" fillId="7" borderId="7" xfId="0" applyFont="1" applyFill="1" applyBorder="1"/>
    <xf numFmtId="0" fontId="1" fillId="8" borderId="1" xfId="0" applyFont="1" applyFill="1" applyBorder="1" applyAlignment="1">
      <alignment horizontal="center"/>
    </xf>
    <xf numFmtId="0" fontId="1" fillId="8" borderId="1" xfId="0" applyFont="1" applyFill="1" applyBorder="1"/>
    <xf numFmtId="2" fontId="1" fillId="8" borderId="1" xfId="0" applyNumberFormat="1" applyFont="1" applyFill="1" applyBorder="1"/>
    <xf numFmtId="0" fontId="1" fillId="8" borderId="3" xfId="0" applyNumberFormat="1" applyFont="1" applyFill="1" applyBorder="1"/>
    <xf numFmtId="0" fontId="1" fillId="8" borderId="1" xfId="0" applyFont="1" applyFill="1" applyBorder="1" applyAlignment="1">
      <alignment horizontal="left"/>
    </xf>
    <xf numFmtId="2" fontId="14" fillId="8" borderId="1" xfId="0" applyNumberFormat="1" applyFont="1" applyFill="1" applyBorder="1"/>
    <xf numFmtId="0" fontId="4" fillId="8" borderId="1" xfId="0" applyFont="1" applyFill="1" applyBorder="1" applyAlignment="1">
      <alignment horizontal="center"/>
    </xf>
    <xf numFmtId="0" fontId="4" fillId="8" borderId="4" xfId="0" applyFont="1" applyFill="1" applyBorder="1" applyAlignment="1">
      <alignment horizontal="center"/>
    </xf>
    <xf numFmtId="0" fontId="1" fillId="8" borderId="4" xfId="0" applyFont="1" applyFill="1" applyBorder="1"/>
    <xf numFmtId="2" fontId="1" fillId="8" borderId="4" xfId="0" applyNumberFormat="1" applyFont="1" applyFill="1" applyBorder="1"/>
    <xf numFmtId="0" fontId="1" fillId="8" borderId="2" xfId="0" applyFont="1" applyFill="1" applyBorder="1"/>
    <xf numFmtId="0" fontId="4" fillId="10" borderId="2" xfId="0" applyFont="1" applyFill="1" applyBorder="1"/>
    <xf numFmtId="0" fontId="4" fillId="10" borderId="1" xfId="0" applyFont="1" applyFill="1" applyBorder="1" applyAlignment="1">
      <alignment horizontal="center"/>
    </xf>
    <xf numFmtId="0" fontId="1" fillId="10" borderId="1" xfId="0" applyFont="1" applyFill="1" applyBorder="1"/>
    <xf numFmtId="0" fontId="1" fillId="10" borderId="1" xfId="0" applyFont="1" applyFill="1" applyBorder="1" applyAlignment="1">
      <alignment horizontal="left"/>
    </xf>
    <xf numFmtId="2" fontId="1" fillId="10" borderId="1" xfId="0" applyNumberFormat="1" applyFont="1" applyFill="1" applyBorder="1"/>
    <xf numFmtId="0" fontId="1" fillId="10" borderId="3" xfId="0" applyNumberFormat="1" applyFont="1" applyFill="1" applyBorder="1"/>
    <xf numFmtId="0" fontId="2" fillId="8" borderId="1" xfId="0" applyFont="1" applyFill="1" applyBorder="1" applyAlignment="1">
      <alignment horizontal="center"/>
    </xf>
    <xf numFmtId="0" fontId="9" fillId="4" borderId="1" xfId="0" applyFont="1" applyFill="1" applyBorder="1"/>
    <xf numFmtId="0" fontId="1" fillId="4" borderId="3" xfId="0" applyNumberFormat="1" applyFont="1" applyFill="1" applyBorder="1"/>
    <xf numFmtId="2" fontId="13" fillId="8" borderId="1" xfId="0" applyNumberFormat="1" applyFont="1" applyFill="1" applyBorder="1"/>
    <xf numFmtId="0" fontId="1" fillId="5" borderId="3" xfId="0" applyNumberFormat="1" applyFont="1" applyFill="1" applyBorder="1"/>
    <xf numFmtId="0" fontId="2" fillId="0" borderId="0" xfId="0" applyFont="1" applyFill="1" applyBorder="1" applyAlignment="1">
      <alignment horizontal="center"/>
    </xf>
    <xf numFmtId="0" fontId="0" fillId="0" borderId="0" xfId="0" applyFill="1" applyBorder="1"/>
    <xf numFmtId="2" fontId="9" fillId="0" borderId="1" xfId="0" applyNumberFormat="1" applyFont="1" applyBorder="1"/>
    <xf numFmtId="47" fontId="9" fillId="0" borderId="1" xfId="0" applyNumberFormat="1" applyFont="1" applyFill="1" applyBorder="1"/>
    <xf numFmtId="47" fontId="9" fillId="0" borderId="1" xfId="0" quotePrefix="1" applyNumberFormat="1" applyFont="1" applyFill="1" applyBorder="1"/>
    <xf numFmtId="0" fontId="9" fillId="0" borderId="2" xfId="0" applyFont="1" applyFill="1" applyBorder="1" applyAlignment="1">
      <alignment horizontal="center"/>
    </xf>
    <xf numFmtId="0" fontId="9" fillId="0" borderId="1" xfId="0" applyFont="1" applyFill="1" applyBorder="1"/>
    <xf numFmtId="0" fontId="9" fillId="0" borderId="3" xfId="0" applyFont="1" applyFill="1" applyBorder="1"/>
    <xf numFmtId="0" fontId="9" fillId="0" borderId="3" xfId="0" applyFont="1" applyFill="1" applyBorder="1" applyAlignment="1">
      <alignment horizontal="left"/>
    </xf>
    <xf numFmtId="0" fontId="0" fillId="0" borderId="0" xfId="0" applyFont="1"/>
    <xf numFmtId="0" fontId="9" fillId="0" borderId="1" xfId="0" applyFont="1" applyFill="1" applyBorder="1" applyAlignment="1">
      <alignment horizontal="center"/>
    </xf>
    <xf numFmtId="0" fontId="9" fillId="0" borderId="3" xfId="0" applyFont="1" applyBorder="1"/>
    <xf numFmtId="0" fontId="9" fillId="0" borderId="3" xfId="0" applyFont="1" applyBorder="1" applyAlignment="1">
      <alignment horizontal="left"/>
    </xf>
    <xf numFmtId="0" fontId="11" fillId="7" borderId="2" xfId="0" applyFont="1" applyFill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4" borderId="2" xfId="0" applyFont="1" applyFill="1" applyBorder="1" applyAlignment="1">
      <alignment horizontal="center"/>
    </xf>
    <xf numFmtId="0" fontId="9" fillId="4" borderId="3" xfId="0" applyFont="1" applyFill="1" applyBorder="1"/>
    <xf numFmtId="0" fontId="9" fillId="2" borderId="2" xfId="0" applyFont="1" applyFill="1" applyBorder="1" applyAlignment="1">
      <alignment horizontal="center"/>
    </xf>
    <xf numFmtId="0" fontId="9" fillId="2" borderId="1" xfId="0" applyFont="1" applyFill="1" applyBorder="1"/>
    <xf numFmtId="0" fontId="9" fillId="2" borderId="3" xfId="0" applyFont="1" applyFill="1" applyBorder="1" applyAlignment="1">
      <alignment horizontal="left"/>
    </xf>
    <xf numFmtId="0" fontId="9" fillId="5" borderId="2" xfId="0" applyFont="1" applyFill="1" applyBorder="1" applyAlignment="1">
      <alignment horizontal="center"/>
    </xf>
    <xf numFmtId="0" fontId="9" fillId="5" borderId="3" xfId="0" applyFont="1" applyFill="1" applyBorder="1" applyAlignment="1">
      <alignment horizontal="left"/>
    </xf>
    <xf numFmtId="0" fontId="9" fillId="3" borderId="2" xfId="0" applyFont="1" applyFill="1" applyBorder="1" applyAlignment="1">
      <alignment horizontal="center"/>
    </xf>
    <xf numFmtId="0" fontId="9" fillId="3" borderId="3" xfId="0" applyFont="1" applyFill="1" applyBorder="1"/>
    <xf numFmtId="2" fontId="9" fillId="0" borderId="1" xfId="0" quotePrefix="1" applyNumberFormat="1" applyFont="1" applyBorder="1"/>
    <xf numFmtId="0" fontId="8" fillId="0" borderId="0" xfId="0" applyFont="1" applyFill="1"/>
    <xf numFmtId="2" fontId="8" fillId="0" borderId="0" xfId="0" applyNumberFormat="1" applyFont="1" applyFill="1"/>
    <xf numFmtId="0" fontId="9" fillId="0" borderId="5" xfId="0" applyFont="1" applyFill="1" applyBorder="1" applyAlignment="1">
      <alignment horizontal="center"/>
    </xf>
    <xf numFmtId="0" fontId="9" fillId="0" borderId="4" xfId="0" applyFont="1" applyFill="1" applyBorder="1"/>
    <xf numFmtId="0" fontId="9" fillId="0" borderId="6" xfId="0" applyFont="1" applyFill="1" applyBorder="1" applyAlignment="1">
      <alignment horizontal="left"/>
    </xf>
    <xf numFmtId="0" fontId="0" fillId="0" borderId="1" xfId="0" applyFont="1" applyFill="1" applyBorder="1" applyAlignment="1">
      <alignment horizontal="center"/>
    </xf>
    <xf numFmtId="0" fontId="0" fillId="0" borderId="1" xfId="0" applyFont="1" applyFill="1" applyBorder="1"/>
    <xf numFmtId="0" fontId="0" fillId="0" borderId="3" xfId="0" applyFont="1" applyFill="1" applyBorder="1"/>
    <xf numFmtId="0" fontId="0" fillId="0" borderId="3" xfId="0" applyFont="1" applyFill="1" applyBorder="1" applyAlignment="1">
      <alignment horizontal="left"/>
    </xf>
    <xf numFmtId="0" fontId="0" fillId="0" borderId="4" xfId="0" applyFont="1" applyFill="1" applyBorder="1" applyAlignment="1">
      <alignment horizontal="center"/>
    </xf>
    <xf numFmtId="0" fontId="0" fillId="0" borderId="4" xfId="0" applyFont="1" applyFill="1" applyBorder="1"/>
    <xf numFmtId="0" fontId="0" fillId="0" borderId="6" xfId="0" applyFont="1" applyFill="1" applyBorder="1" applyAlignment="1">
      <alignment horizontal="left"/>
    </xf>
    <xf numFmtId="2" fontId="0" fillId="0" borderId="1" xfId="0" applyNumberFormat="1" applyFont="1" applyFill="1" applyBorder="1"/>
    <xf numFmtId="2" fontId="0" fillId="0" borderId="4" xfId="0" applyNumberFormat="1" applyFont="1" applyFill="1" applyBorder="1"/>
    <xf numFmtId="2" fontId="0" fillId="0" borderId="1" xfId="0" applyNumberFormat="1" applyFont="1" applyBorder="1" applyAlignment="1">
      <alignment horizontal="center"/>
    </xf>
    <xf numFmtId="2" fontId="0" fillId="0" borderId="1" xfId="0" quotePrefix="1" applyNumberFormat="1" applyFont="1" applyBorder="1" applyAlignment="1">
      <alignment horizontal="center"/>
    </xf>
    <xf numFmtId="2" fontId="0" fillId="0" borderId="4" xfId="0" applyNumberFormat="1" applyFont="1" applyBorder="1" applyAlignment="1">
      <alignment horizontal="center"/>
    </xf>
    <xf numFmtId="0" fontId="5" fillId="0" borderId="1" xfId="0" applyFont="1" applyFill="1" applyBorder="1"/>
    <xf numFmtId="0" fontId="5" fillId="0" borderId="0" xfId="0" applyFont="1" applyFill="1"/>
    <xf numFmtId="0" fontId="5" fillId="0" borderId="1" xfId="0" applyFont="1" applyFill="1" applyBorder="1" applyAlignment="1">
      <alignment horizontal="left"/>
    </xf>
    <xf numFmtId="0" fontId="0" fillId="0" borderId="1" xfId="0" applyBorder="1" applyAlignment="1">
      <alignment horizontal="center"/>
    </xf>
    <xf numFmtId="0" fontId="7" fillId="0" borderId="1" xfId="0" applyFont="1" applyBorder="1" applyAlignment="1">
      <alignment horizontal="center"/>
    </xf>
    <xf numFmtId="2" fontId="5" fillId="0" borderId="0" xfId="0" applyNumberFormat="1" applyFont="1"/>
    <xf numFmtId="2" fontId="5" fillId="0" borderId="0" xfId="0" applyNumberFormat="1" applyFont="1" applyFill="1"/>
    <xf numFmtId="2" fontId="9" fillId="3" borderId="1" xfId="0" applyNumberFormat="1" applyFont="1" applyFill="1" applyBorder="1"/>
    <xf numFmtId="2" fontId="9" fillId="6" borderId="1" xfId="0" applyNumberFormat="1" applyFont="1" applyFill="1" applyBorder="1"/>
    <xf numFmtId="2" fontId="9" fillId="11" borderId="1" xfId="0" applyNumberFormat="1" applyFont="1" applyFill="1" applyBorder="1"/>
    <xf numFmtId="2" fontId="9" fillId="4" borderId="1" xfId="0" applyNumberFormat="1" applyFont="1" applyFill="1" applyBorder="1"/>
    <xf numFmtId="2" fontId="9" fillId="12" borderId="1" xfId="0" applyNumberFormat="1" applyFont="1" applyFill="1" applyBorder="1"/>
    <xf numFmtId="2" fontId="9" fillId="10" borderId="1" xfId="0" applyNumberFormat="1" applyFont="1" applyFill="1" applyBorder="1"/>
    <xf numFmtId="2" fontId="9" fillId="5" borderId="1" xfId="0" applyNumberFormat="1" applyFont="1" applyFill="1" applyBorder="1"/>
    <xf numFmtId="2" fontId="9" fillId="8" borderId="1" xfId="0" applyNumberFormat="1" applyFont="1" applyFill="1" applyBorder="1"/>
    <xf numFmtId="2" fontId="9" fillId="9" borderId="1" xfId="0" applyNumberFormat="1" applyFont="1" applyFill="1" applyBorder="1"/>
    <xf numFmtId="2" fontId="9" fillId="9" borderId="4" xfId="0" applyNumberFormat="1" applyFont="1" applyFill="1" applyBorder="1"/>
    <xf numFmtId="2" fontId="13" fillId="0" borderId="1" xfId="0" applyNumberFormat="1" applyFont="1" applyBorder="1"/>
    <xf numFmtId="2" fontId="13" fillId="10" borderId="1" xfId="0" applyNumberFormat="1" applyFont="1" applyFill="1" applyBorder="1"/>
    <xf numFmtId="2" fontId="13" fillId="4" borderId="1" xfId="0" applyNumberFormat="1" applyFont="1" applyFill="1" applyBorder="1"/>
    <xf numFmtId="2" fontId="13" fillId="5" borderId="1" xfId="0" applyNumberFormat="1" applyFont="1" applyFill="1" applyBorder="1"/>
    <xf numFmtId="2" fontId="13" fillId="8" borderId="4" xfId="0" quotePrefix="1" applyNumberFormat="1" applyFont="1" applyFill="1" applyBorder="1"/>
    <xf numFmtId="2" fontId="9" fillId="8" borderId="4" xfId="0" applyNumberFormat="1" applyFont="1" applyFill="1" applyBorder="1"/>
  </cellXfs>
  <cellStyles count="39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Normal" xfId="0" builtinId="0"/>
  </cellStyles>
  <dxfs count="6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</patternFill>
      </fill>
      <alignment horizontal="center" vertical="bottom" textRotation="0" wrapText="0" relative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indexed="64"/>
        </left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none">
          <fgColor indexed="64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 outline="0">
        <left style="thin">
          <color indexed="64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bottom" textRotation="0" wrapText="0" relative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indexed="64"/>
        </left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none">
          <fgColor indexed="64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bottom" textRotation="0" wrapText="0" relative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indexed="64"/>
        </left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fill>
        <patternFill patternType="none">
          <fgColor indexed="64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</patternFill>
      </fill>
      <border diagonalUp="0" diagonalDown="0" outline="0">
        <left style="thin">
          <color indexed="64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</patternFill>
      </fill>
      <alignment horizontal="center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indexed="64"/>
        </left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alignment horizontal="center" vertical="bottom" textRotation="0" wrapText="0" indent="0" justifyLastLine="0" shrinkToFit="0"/>
      <border diagonalUp="0" diagonalDown="0" outline="0">
        <left style="thin">
          <color auto="1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alignment horizontal="center" vertical="bottom" textRotation="0" wrapText="0" indent="0" justifyLastLine="0" shrinkToFit="0"/>
      <border diagonalUp="0" diagonalDown="0" outline="0">
        <left style="thin">
          <color auto="1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alignment horizontal="center" vertical="bottom" textRotation="0" wrapText="0" indent="0" justifyLastLine="0" shrinkToFit="0"/>
      <border diagonalUp="0" diagonalDown="0" outline="0">
        <left style="thin">
          <color auto="1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alignment horizontal="center" vertical="bottom" textRotation="0" wrapText="0" indent="0" justifyLastLine="0" shrinkToFit="0"/>
      <border diagonalUp="0" diagonalDown="0" outline="0">
        <left style="thin">
          <color indexed="64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</patternFill>
      </fill>
      <border diagonalUp="0" diagonalDown="0" outline="0">
        <left style="thin">
          <color indexed="64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</patternFill>
      </fill>
      <border diagonalUp="0" diagonalDown="0" outline="0">
        <left style="thin">
          <color indexed="64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</patternFill>
      </fill>
      <alignment horizontal="center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indexed="64"/>
        </left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0" formatCode="General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border outline="0">
        <left style="thin">
          <color auto="1"/>
        </left>
      </border>
    </dxf>
    <dxf>
      <numFmt numFmtId="2" formatCode="0.00"/>
    </dxf>
    <dxf>
      <border outline="0">
        <left style="thin">
          <color auto="1"/>
        </left>
        <right style="thin">
          <color auto="1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2" formatCode="0.0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right style="thin">
          <color auto="1"/>
        </right>
      </border>
    </dxf>
    <dxf>
      <border outline="0">
        <left style="thin">
          <color auto="1"/>
        </left>
      </border>
    </dxf>
    <dxf>
      <numFmt numFmtId="2" formatCode="0.00"/>
    </dxf>
    <dxf>
      <border outline="0">
        <right style="thin">
          <color auto="1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solid">
          <fgColor indexed="64"/>
          <bgColor indexed="53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sharedStrings" Target="sharedStrings.xml"/><Relationship Id="rId12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theme" Target="theme/theme1.xml"/><Relationship Id="rId10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jpeg"/></Relationships>
</file>

<file path=xl/tables/table1.xml><?xml version="1.0" encoding="utf-8"?>
<table xmlns="http://schemas.openxmlformats.org/spreadsheetml/2006/main" id="11" name="Table11" displayName="Table11" ref="A1:U39" totalsRowShown="0" headerRowDxfId="64" headerRowBorderDxfId="63" tableBorderDxfId="62" totalsRowBorderDxfId="61">
  <autoFilter ref="A1:U39"/>
  <sortState ref="A2:U39">
    <sortCondition descending="1" ref="U2:U39"/>
  </sortState>
  <tableColumns count="21">
    <tableColumn id="1" name="koht" dataDxfId="60"/>
    <tableColumn id="2" name="nr"/>
    <tableColumn id="3" name="Nimi"/>
    <tableColumn id="4" name="Asutus"/>
    <tableColumn id="5" name="S/A" dataDxfId="59"/>
    <tableColumn id="6" name="60 m" dataDxfId="58"/>
    <tableColumn id="7" name="60 pts" dataDxfId="57"/>
    <tableColumn id="8" name="Kaugus"/>
    <tableColumn id="9" name="kaugus pts" dataDxfId="56"/>
    <tableColumn id="10" name="Kuul" dataDxfId="55"/>
    <tableColumn id="11" name="kuul pts" dataDxfId="54"/>
    <tableColumn id="12" name="Kõrgus" dataDxfId="53"/>
    <tableColumn id="13" name="kõrgus pts" dataDxfId="52"/>
    <tableColumn id="14" name="60 tj"/>
    <tableColumn id="15" name="tj pts"/>
    <tableColumn id="16" name="Teivas"/>
    <tableColumn id="17" name="Teivas pts"/>
    <tableColumn id="18" name="1000 m"/>
    <tableColumn id="19" name="1000m"/>
    <tableColumn id="20" name="1000 pts"/>
    <tableColumn id="22" name="kokku" dataDxfId="51">
      <calculatedColumnFormula>G2+I2+K2+M2+O2</calculatedColumnFormula>
    </tableColumn>
  </tableColumns>
  <tableStyleInfo name="TableStyleLight8" showFirstColumn="0" showLastColumn="0" showRowStripes="1" showColumnStripes="0"/>
</table>
</file>

<file path=xl/tables/table2.xml><?xml version="1.0" encoding="utf-8"?>
<table xmlns="http://schemas.openxmlformats.org/spreadsheetml/2006/main" id="1" name="Table1" displayName="Table1" ref="A1:E38" totalsRowShown="0" headerRowDxfId="50" dataDxfId="49">
  <autoFilter ref="A1:E38"/>
  <sortState ref="A2:E39">
    <sortCondition ref="E1:E39"/>
  </sortState>
  <tableColumns count="5">
    <tableColumn id="1" name="nimi" dataDxfId="48"/>
    <tableColumn id="2" name="tiim" dataDxfId="47"/>
    <tableColumn id="3" name="jooks" dataDxfId="46"/>
    <tableColumn id="4" name="rada" dataDxfId="45"/>
    <tableColumn id="5" name="Tulemus" dataDxfId="44"/>
  </tableColumns>
  <tableStyleInfo name="TableStyleLight8" showFirstColumn="0" showLastColumn="0" showRowStripes="1" showColumnStripes="0"/>
</table>
</file>

<file path=xl/tables/table3.xml><?xml version="1.0" encoding="utf-8"?>
<table xmlns="http://schemas.openxmlformats.org/spreadsheetml/2006/main" id="2" name="Table13" displayName="Table13" ref="A1:G31" totalsRowShown="0" dataDxfId="43" tableBorderDxfId="42">
  <autoFilter ref="A1:G31"/>
  <sortState ref="A2:G36">
    <sortCondition descending="1" ref="G1:G36"/>
  </sortState>
  <tableColumns count="7">
    <tableColumn id="2" name="nr" dataDxfId="41"/>
    <tableColumn id="3" name="Nimi" dataDxfId="40"/>
    <tableColumn id="4" name="Asutus" dataDxfId="39"/>
    <tableColumn id="5" name="1 katse" dataDxfId="38"/>
    <tableColumn id="6" name="2 katse" dataDxfId="37"/>
    <tableColumn id="7" name="3 katse" dataDxfId="36"/>
    <tableColumn id="8" name="lõpptulem" dataDxfId="35"/>
  </tableColumns>
  <tableStyleInfo name="TableStyleLight8" showFirstColumn="0" showLastColumn="0" showRowStripes="1" showColumnStripes="0"/>
</table>
</file>

<file path=xl/tables/table4.xml><?xml version="1.0" encoding="utf-8"?>
<table xmlns="http://schemas.openxmlformats.org/spreadsheetml/2006/main" id="3" name="Table134" displayName="Table134" ref="A1:D34" totalsRowShown="0" headerRowDxfId="34" dataDxfId="33" tableBorderDxfId="32">
  <autoFilter ref="A1:D34"/>
  <sortState ref="A2:E36">
    <sortCondition descending="1" ref="D1:D36"/>
  </sortState>
  <tableColumns count="4">
    <tableColumn id="2" name="nr" dataDxfId="31"/>
    <tableColumn id="3" name="Nimi" dataDxfId="30"/>
    <tableColumn id="4" name="Asutus" dataDxfId="29"/>
    <tableColumn id="8" name="lõpptulem" dataDxfId="28"/>
  </tableColumns>
  <tableStyleInfo name="TableStyleLight8" showFirstColumn="0" showLastColumn="0" showRowStripes="1" showColumnStripes="0"/>
</table>
</file>

<file path=xl/tables/table5.xml><?xml version="1.0" encoding="utf-8"?>
<table xmlns="http://schemas.openxmlformats.org/spreadsheetml/2006/main" id="12" name="Table12" displayName="Table12" ref="A1:D34" totalsRowShown="0" headerRowDxfId="27" dataDxfId="26" tableBorderDxfId="25">
  <autoFilter ref="A1:D34"/>
  <sortState ref="A2:D34">
    <sortCondition descending="1" ref="D1:D34"/>
  </sortState>
  <tableColumns count="4">
    <tableColumn id="1" name="nr" dataDxfId="24"/>
    <tableColumn id="2" name="Nimi" dataDxfId="23"/>
    <tableColumn id="3" name="Asutus" dataDxfId="22"/>
    <tableColumn id="4" name="lõpptulemus" dataDxfId="21"/>
  </tableColumns>
  <tableStyleInfo name="TableStyleLight8" showFirstColumn="0" showLastColumn="0" showRowStripes="1" showColumnStripes="0"/>
</table>
</file>

<file path=xl/tables/table6.xml><?xml version="1.0" encoding="utf-8"?>
<table xmlns="http://schemas.openxmlformats.org/spreadsheetml/2006/main" id="10" name="Table156" displayName="Table156" ref="A1:F31" totalsRowShown="0" headerRowDxfId="20" dataDxfId="19">
  <autoFilter ref="A1:F31"/>
  <sortState ref="A2:E34">
    <sortCondition ref="E1:E34"/>
  </sortState>
  <tableColumns count="6">
    <tableColumn id="1" name="nimi" dataDxfId="18"/>
    <tableColumn id="2" name="tiim" dataDxfId="17"/>
    <tableColumn id="3" name="jooks" dataDxfId="16"/>
    <tableColumn id="4" name="rada" dataDxfId="15"/>
    <tableColumn id="5" name="Tulemus" dataDxfId="14"/>
    <tableColumn id="6" name="märkused" dataDxfId="13"/>
  </tableColumns>
  <tableStyleInfo name="TableStyleLight8" showFirstColumn="0" showLastColumn="0" showRowStripes="1" showColumnStripes="0"/>
</table>
</file>

<file path=xl/tables/table7.xml><?xml version="1.0" encoding="utf-8"?>
<table xmlns="http://schemas.openxmlformats.org/spreadsheetml/2006/main" id="13" name="Table1214" displayName="Table1214" ref="A1:D27" totalsRowShown="0" headerRowDxfId="12" dataDxfId="11" tableBorderDxfId="10">
  <autoFilter ref="A1:D27"/>
  <sortState ref="A2:D27">
    <sortCondition descending="1" ref="D1:D27"/>
  </sortState>
  <tableColumns count="4">
    <tableColumn id="1" name="nr" dataDxfId="9"/>
    <tableColumn id="2" name="Nimi" dataDxfId="8"/>
    <tableColumn id="3" name="Asutus" dataDxfId="7"/>
    <tableColumn id="4" name="lõpptulemus" dataDxfId="6"/>
  </tableColumns>
  <tableStyleInfo name="TableStyleLight8" showFirstColumn="0" showLastColumn="0" showRowStripes="1" showColumnStripes="0"/>
</table>
</file>

<file path=xl/tables/table8.xml><?xml version="1.0" encoding="utf-8"?>
<table xmlns="http://schemas.openxmlformats.org/spreadsheetml/2006/main" id="14" name="Table121415" displayName="Table121415" ref="A1:D21" totalsRowShown="0" dataDxfId="5" tableBorderDxfId="4">
  <autoFilter ref="A1:D21"/>
  <sortState ref="A2:D21">
    <sortCondition ref="D2:D21"/>
  </sortState>
  <tableColumns count="4">
    <tableColumn id="1" name="nr" dataDxfId="3"/>
    <tableColumn id="2" name="Nimi" dataDxfId="2"/>
    <tableColumn id="3" name="Asutus" dataDxfId="1"/>
    <tableColumn id="4" name="lõpptulemus" dataDxfId="0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Relationship Id="rId2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8"/>
  <sheetViews>
    <sheetView tabSelected="1" topLeftCell="A23" zoomScale="120" zoomScaleNormal="120" zoomScalePageLayoutView="120" workbookViewId="0">
      <selection activeCell="H43" sqref="H43"/>
    </sheetView>
  </sheetViews>
  <sheetFormatPr baseColWidth="10" defaultColWidth="8.83203125" defaultRowHeight="12" x14ac:dyDescent="0"/>
  <cols>
    <col min="1" max="1" width="5.5" customWidth="1"/>
    <col min="2" max="2" width="5.5" style="20" customWidth="1"/>
    <col min="3" max="3" width="17.83203125" customWidth="1"/>
    <col min="4" max="4" width="18.6640625" customWidth="1"/>
    <col min="5" max="5" width="5.5" customWidth="1"/>
    <col min="6" max="6" width="6" style="25" customWidth="1"/>
    <col min="7" max="7" width="8.83203125" customWidth="1"/>
    <col min="8" max="8" width="9.5" customWidth="1"/>
    <col min="9" max="9" width="7.6640625" customWidth="1"/>
    <col min="10" max="10" width="7" customWidth="1"/>
    <col min="11" max="11" width="6.1640625" customWidth="1"/>
    <col min="12" max="12" width="9.1640625" customWidth="1"/>
    <col min="13" max="13" width="6.1640625" customWidth="1"/>
    <col min="14" max="14" width="6.33203125" customWidth="1"/>
    <col min="15" max="15" width="7.1640625" customWidth="1"/>
    <col min="16" max="16" width="8.33203125" customWidth="1"/>
    <col min="17" max="17" width="7" customWidth="1"/>
    <col min="18" max="18" width="6.6640625" customWidth="1"/>
    <col min="19" max="19" width="5.33203125" customWidth="1"/>
    <col min="20" max="20" width="7.5" customWidth="1"/>
  </cols>
  <sheetData>
    <row r="1" spans="1:21" s="3" customFormat="1">
      <c r="A1" s="47" t="s">
        <v>12</v>
      </c>
      <c r="B1" s="48" t="s">
        <v>0</v>
      </c>
      <c r="C1" s="49" t="s">
        <v>5</v>
      </c>
      <c r="D1" s="49" t="s">
        <v>6</v>
      </c>
      <c r="E1" s="49" t="s">
        <v>7</v>
      </c>
      <c r="F1" s="48" t="s">
        <v>1</v>
      </c>
      <c r="G1" s="48" t="s">
        <v>113</v>
      </c>
      <c r="H1" s="49" t="s">
        <v>8</v>
      </c>
      <c r="I1" s="49" t="s">
        <v>114</v>
      </c>
      <c r="J1" s="49" t="s">
        <v>9</v>
      </c>
      <c r="K1" s="50" t="s">
        <v>115</v>
      </c>
      <c r="L1" s="49" t="s">
        <v>11</v>
      </c>
      <c r="M1" s="49" t="s">
        <v>116</v>
      </c>
      <c r="N1" s="49" t="s">
        <v>2</v>
      </c>
      <c r="O1" s="49" t="s">
        <v>117</v>
      </c>
      <c r="P1" s="49" t="s">
        <v>10</v>
      </c>
      <c r="Q1" s="49" t="s">
        <v>110</v>
      </c>
      <c r="R1" s="49" t="s">
        <v>3</v>
      </c>
      <c r="S1" s="49" t="s">
        <v>108</v>
      </c>
      <c r="T1" s="49" t="s">
        <v>109</v>
      </c>
      <c r="U1" s="51" t="s">
        <v>4</v>
      </c>
    </row>
    <row r="2" spans="1:21" s="3" customFormat="1">
      <c r="A2" s="43">
        <v>1</v>
      </c>
      <c r="B2" s="15">
        <v>17</v>
      </c>
      <c r="C2" s="2" t="s">
        <v>67</v>
      </c>
      <c r="D2" s="2" t="s">
        <v>60</v>
      </c>
      <c r="E2" s="2">
        <v>1984</v>
      </c>
      <c r="F2" s="127">
        <v>7.64</v>
      </c>
      <c r="G2" s="2">
        <f>ROUNDDOWN(POWER(11.5-F2,1.81)*58.015,0)</f>
        <v>668</v>
      </c>
      <c r="H2" s="6">
        <v>6</v>
      </c>
      <c r="I2" s="2">
        <f>ROUNDDOWN(POWER(H2*100-220,1.4)*0.14354,0)</f>
        <v>587</v>
      </c>
      <c r="J2" s="137">
        <v>11.57</v>
      </c>
      <c r="K2" s="2">
        <f>ROUNDDOWN(POWER(J2-1.5,1.05)*51.39,0)</f>
        <v>580</v>
      </c>
      <c r="L2" s="80">
        <v>1.75</v>
      </c>
      <c r="M2" s="2">
        <f>ROUNDDOWN(POWER(L2*100-75,1.42)*0.8465,0)</f>
        <v>585</v>
      </c>
      <c r="N2" s="6">
        <v>9.26</v>
      </c>
      <c r="O2" s="2">
        <f>ROUNDDOWN(POWER(15.5-N2,1.92)*20.5173,0)</f>
        <v>690</v>
      </c>
      <c r="P2" s="6">
        <v>3</v>
      </c>
      <c r="Q2" s="2">
        <f>ROUNDDOWN(POWER(P2*100-100,1.35)*0.2797,0)</f>
        <v>357</v>
      </c>
      <c r="R2" s="2">
        <v>3</v>
      </c>
      <c r="S2" s="2">
        <v>1</v>
      </c>
      <c r="T2" s="2">
        <f>ROUNDDOWN(POWER(305.5-((R2*60)+S2),1.85)*0.08713,0)</f>
        <v>654</v>
      </c>
      <c r="U2" s="54">
        <f>G2+I2+K2+M2+O2+Q2+T2</f>
        <v>4121</v>
      </c>
    </row>
    <row r="3" spans="1:21" s="3" customFormat="1">
      <c r="A3" s="43">
        <v>2</v>
      </c>
      <c r="B3" s="17">
        <v>34</v>
      </c>
      <c r="C3" s="8" t="s">
        <v>41</v>
      </c>
      <c r="D3" s="8" t="s">
        <v>42</v>
      </c>
      <c r="E3" s="8">
        <v>1989</v>
      </c>
      <c r="F3" s="127">
        <v>7.67</v>
      </c>
      <c r="G3" s="8">
        <f>ROUNDDOWN(POWER(11.5-F3,1.81)*58.015,0)</f>
        <v>659</v>
      </c>
      <c r="H3" s="9">
        <v>5.84</v>
      </c>
      <c r="I3" s="8">
        <f>ROUNDDOWN(POWER(H3*100-220,1.4)*0.14354,0)</f>
        <v>552</v>
      </c>
      <c r="J3" s="137">
        <v>11.78</v>
      </c>
      <c r="K3" s="8">
        <f>ROUNDDOWN(POWER(J3-1.5,1.05)*51.39,0)</f>
        <v>593</v>
      </c>
      <c r="L3" s="80">
        <v>1.85</v>
      </c>
      <c r="M3" s="8">
        <f>ROUNDDOWN(POWER(L3*100-75,1.42)*0.8465,0)</f>
        <v>670</v>
      </c>
      <c r="N3" s="9">
        <v>9.76</v>
      </c>
      <c r="O3" s="8">
        <f>ROUNDDOWN(POWER(15.5-N3,1.92)*20.5173,0)</f>
        <v>587</v>
      </c>
      <c r="P3" s="9">
        <v>3.2</v>
      </c>
      <c r="Q3" s="8">
        <f>ROUNDDOWN(POWER(P3*100-100,1.35)*0.2797,0)</f>
        <v>406</v>
      </c>
      <c r="R3" s="8">
        <v>3</v>
      </c>
      <c r="S3" s="8">
        <v>6.5</v>
      </c>
      <c r="T3" s="8">
        <f>ROUNDDOWN(POWER(305.5-((R3*60)+S3),1.85)*0.08713,0)</f>
        <v>602</v>
      </c>
      <c r="U3" s="54">
        <f>G3+I3+K3+M3+O3+Q3+T3</f>
        <v>4069</v>
      </c>
    </row>
    <row r="4" spans="1:21" s="3" customFormat="1">
      <c r="A4" s="43">
        <v>3</v>
      </c>
      <c r="B4" s="15">
        <v>23</v>
      </c>
      <c r="C4" s="2" t="s">
        <v>38</v>
      </c>
      <c r="D4" s="2" t="s">
        <v>39</v>
      </c>
      <c r="E4" s="2">
        <v>1990</v>
      </c>
      <c r="F4" s="128">
        <v>7.6</v>
      </c>
      <c r="G4" s="2">
        <f>ROUNDDOWN(POWER(11.5-F4,1.81)*58.015,0)</f>
        <v>681</v>
      </c>
      <c r="H4" s="6">
        <v>5.56</v>
      </c>
      <c r="I4" s="2">
        <f>ROUNDDOWN(POWER(H4*100-220,1.4)*0.14354,0)</f>
        <v>494</v>
      </c>
      <c r="J4" s="137">
        <v>10.33</v>
      </c>
      <c r="K4" s="2">
        <f>ROUNDDOWN(POWER(J4-1.5,1.05)*51.39,0)</f>
        <v>505</v>
      </c>
      <c r="L4" s="102">
        <v>1.5</v>
      </c>
      <c r="M4" s="2">
        <f>ROUNDDOWN(POWER(L4*100-75,1.42)*0.8465,0)</f>
        <v>389</v>
      </c>
      <c r="N4" s="6">
        <v>10.75</v>
      </c>
      <c r="O4" s="2">
        <f>ROUNDDOWN(POWER(15.5-N4,1.92)*20.5173,0)</f>
        <v>408</v>
      </c>
      <c r="P4" s="6">
        <v>2.7</v>
      </c>
      <c r="Q4" s="2">
        <f>ROUNDDOWN(POWER(P4*100-100,1.35)*0.2797,0)</f>
        <v>286</v>
      </c>
      <c r="R4" s="2">
        <v>3</v>
      </c>
      <c r="S4" s="2">
        <v>22.5</v>
      </c>
      <c r="T4" s="2">
        <f>ROUNDDOWN(POWER(305.5-((R4*60)+S4),1.85)*0.08713,0)</f>
        <v>461</v>
      </c>
      <c r="U4" s="54">
        <f>G4+I4+K4+M4+O4+Q4+T4</f>
        <v>3224</v>
      </c>
    </row>
    <row r="5" spans="1:21" s="3" customFormat="1">
      <c r="A5" s="67">
        <v>1</v>
      </c>
      <c r="B5" s="68">
        <v>8</v>
      </c>
      <c r="C5" s="69" t="s">
        <v>14</v>
      </c>
      <c r="D5" s="70" t="s">
        <v>21</v>
      </c>
      <c r="E5" s="69">
        <v>1983</v>
      </c>
      <c r="F5" s="129">
        <v>8.68</v>
      </c>
      <c r="G5" s="69">
        <f>ROUNDDOWN(POWER(13-F5,1.81)*46.0894,0)</f>
        <v>651</v>
      </c>
      <c r="H5" s="71">
        <v>4.49</v>
      </c>
      <c r="I5" s="69">
        <f>ROUNDDOWN(POWER(H5*100-210,1.41)*0.188807,0)</f>
        <v>426</v>
      </c>
      <c r="J5" s="138">
        <v>8.9</v>
      </c>
      <c r="K5" s="69">
        <f>ROUNDDOWN(POWER(J5-1.5,1.05)*56.0211,0)</f>
        <v>458</v>
      </c>
      <c r="L5" s="132">
        <v>1.5</v>
      </c>
      <c r="M5" s="69">
        <f>ROUNDDOWN(POWER(L5*100-75,1.348)*1.84523,0)</f>
        <v>621</v>
      </c>
      <c r="N5" s="71">
        <v>10.9</v>
      </c>
      <c r="O5" s="69">
        <f>ROUNDDOWN(POWER(17-N5,1.835)*20.0479,0)</f>
        <v>553</v>
      </c>
      <c r="P5" s="71">
        <v>2.7</v>
      </c>
      <c r="Q5" s="69">
        <f>ROUNDDOWN(POWER(P5*100-100,1.35)*0.44125,0)</f>
        <v>452</v>
      </c>
      <c r="R5" s="69" t="s">
        <v>91</v>
      </c>
      <c r="S5" s="69"/>
      <c r="T5" s="69">
        <v>0</v>
      </c>
      <c r="U5" s="72">
        <f>G5+I5+K5+M5+O5+Q5+T5</f>
        <v>3161</v>
      </c>
    </row>
    <row r="6" spans="1:21" s="3" customFormat="1">
      <c r="A6" s="45">
        <v>1</v>
      </c>
      <c r="B6" s="18">
        <v>29</v>
      </c>
      <c r="C6" s="10" t="s">
        <v>13</v>
      </c>
      <c r="D6" s="10" t="s">
        <v>80</v>
      </c>
      <c r="E6" s="10">
        <v>1970</v>
      </c>
      <c r="F6" s="130">
        <v>8.3699999999999992</v>
      </c>
      <c r="G6" s="10">
        <f>ROUNDDOWN(POWER(11.5-F6,1.81)*58.015,0)</f>
        <v>457</v>
      </c>
      <c r="H6" s="11">
        <v>4.9400000000000004</v>
      </c>
      <c r="I6" s="10">
        <f>ROUNDDOWN(POWER(H6*100-220,1.4)*0.14354,0)</f>
        <v>371</v>
      </c>
      <c r="J6" s="139">
        <v>9.33</v>
      </c>
      <c r="K6" s="10">
        <f>ROUNDDOWN(POWER(J6-1.5,1.05)*51.39,0)</f>
        <v>445</v>
      </c>
      <c r="L6" s="130">
        <v>1.6</v>
      </c>
      <c r="M6" s="10">
        <f>ROUNDDOWN(POWER(L6*100-75,1.42)*0.8465,0)</f>
        <v>464</v>
      </c>
      <c r="N6" s="11">
        <v>10.57</v>
      </c>
      <c r="O6" s="10">
        <f>ROUNDDOWN(POWER(15.5-N6,1.92)*20.5173,0)</f>
        <v>438</v>
      </c>
      <c r="P6" s="11">
        <v>2.6</v>
      </c>
      <c r="Q6" s="10">
        <f>ROUNDDOWN(POWER(P6*100-100,1.35)*0.2797,0)</f>
        <v>264</v>
      </c>
      <c r="R6" s="10">
        <v>2</v>
      </c>
      <c r="S6" s="10">
        <v>57.5</v>
      </c>
      <c r="T6" s="10">
        <f>ROUNDDOWN(POWER(305.5-((R6*60)+S6),1.85)*0.08713,0)</f>
        <v>689</v>
      </c>
      <c r="U6" s="75">
        <f>G6+I6+K6+M6+O6+Q6+T6</f>
        <v>3128</v>
      </c>
    </row>
    <row r="7" spans="1:21" s="3" customFormat="1">
      <c r="A7" s="44">
        <v>4</v>
      </c>
      <c r="B7" s="16">
        <v>21</v>
      </c>
      <c r="C7" s="2" t="s">
        <v>107</v>
      </c>
      <c r="D7" s="2" t="s">
        <v>32</v>
      </c>
      <c r="E7" s="2">
        <v>1987</v>
      </c>
      <c r="F7" s="128">
        <v>8.18</v>
      </c>
      <c r="G7" s="2">
        <f>ROUNDDOWN(POWER(11.5-F7,1.81)*58.015,0)</f>
        <v>509</v>
      </c>
      <c r="H7" s="6">
        <v>5.57</v>
      </c>
      <c r="I7" s="2">
        <f>ROUNDDOWN(POWER(H7*100-220,1.4)*0.14354,0)</f>
        <v>496</v>
      </c>
      <c r="J7" s="137">
        <v>9.06</v>
      </c>
      <c r="K7" s="2">
        <f>ROUNDDOWN(POWER(J7-1.5,1.05)*51.39,0)</f>
        <v>429</v>
      </c>
      <c r="L7" s="102">
        <v>1.7</v>
      </c>
      <c r="M7" s="2">
        <f>ROUNDDOWN(POWER(L7*100-75,1.42)*0.8465,0)</f>
        <v>544</v>
      </c>
      <c r="N7" s="6">
        <v>10.76</v>
      </c>
      <c r="O7" s="2">
        <f>ROUNDDOWN(POWER(15.5-N7,1.92)*20.5173,0)-150</f>
        <v>257</v>
      </c>
      <c r="P7" s="6">
        <v>2.7</v>
      </c>
      <c r="Q7" s="2">
        <f>ROUNDDOWN(POWER(P7*100-100,1.35)*0.2797,0)</f>
        <v>286</v>
      </c>
      <c r="R7" s="2">
        <v>3</v>
      </c>
      <c r="S7" s="2">
        <v>11</v>
      </c>
      <c r="T7" s="2">
        <f>ROUNDDOWN(POWER(305.5-((R7*60)+S7),1.85)*0.08713,0)</f>
        <v>560</v>
      </c>
      <c r="U7" s="54">
        <f>G7+I7+K7+M7+O7+Q7+T7</f>
        <v>3081</v>
      </c>
    </row>
    <row r="8" spans="1:21" s="3" customFormat="1">
      <c r="A8" s="43">
        <v>5</v>
      </c>
      <c r="B8" s="15">
        <v>1</v>
      </c>
      <c r="C8" s="2" t="s">
        <v>25</v>
      </c>
      <c r="D8" s="2" t="s">
        <v>26</v>
      </c>
      <c r="E8" s="2">
        <v>1974</v>
      </c>
      <c r="F8" s="127">
        <v>8.07</v>
      </c>
      <c r="G8" s="2">
        <f>ROUNDDOWN(POWER(11.5-F8,1.81)*58.015,0)</f>
        <v>540</v>
      </c>
      <c r="H8" s="6">
        <v>5.29</v>
      </c>
      <c r="I8" s="2">
        <f>ROUNDDOWN(POWER(H8*100-220,1.4)*0.14354,0)</f>
        <v>439</v>
      </c>
      <c r="J8" s="137">
        <v>10.97</v>
      </c>
      <c r="K8" s="2">
        <f>ROUNDDOWN(POWER(J8-1.5,1.05)*51.39,0)</f>
        <v>544</v>
      </c>
      <c r="L8" s="80">
        <v>1.65</v>
      </c>
      <c r="M8" s="2">
        <f>ROUNDDOWN(POWER(L8*100-75,1.42)*0.8465,0)</f>
        <v>504</v>
      </c>
      <c r="N8" s="6">
        <v>11.3</v>
      </c>
      <c r="O8" s="2">
        <f>ROUNDDOWN(POWER(15.5-N8,1.92)*20.5173,0)</f>
        <v>322</v>
      </c>
      <c r="P8" s="6">
        <v>2.8</v>
      </c>
      <c r="Q8" s="2">
        <f>ROUNDDOWN(POWER(P8*100-100,1.35)*0.2797,0)</f>
        <v>309</v>
      </c>
      <c r="R8" s="2">
        <v>3</v>
      </c>
      <c r="S8" s="2">
        <v>30</v>
      </c>
      <c r="T8" s="2">
        <f>ROUNDDOWN(POWER(305.5-((R8*60)+S8),1.85)*0.08713,0)</f>
        <v>401</v>
      </c>
      <c r="U8" s="54">
        <f>G8+I8+K8+M8+O8+Q8+T8</f>
        <v>3059</v>
      </c>
    </row>
    <row r="9" spans="1:21" s="3" customFormat="1">
      <c r="A9" s="67">
        <v>2</v>
      </c>
      <c r="B9" s="68">
        <v>11</v>
      </c>
      <c r="C9" s="69" t="s">
        <v>95</v>
      </c>
      <c r="D9" s="70" t="s">
        <v>28</v>
      </c>
      <c r="E9" s="69">
        <v>1991</v>
      </c>
      <c r="F9" s="129">
        <v>8.68</v>
      </c>
      <c r="G9" s="69">
        <f>ROUNDDOWN(POWER(13-F9,1.81)*46.0894,0)</f>
        <v>651</v>
      </c>
      <c r="H9" s="71">
        <v>5.12</v>
      </c>
      <c r="I9" s="69">
        <f>ROUNDDOWN(POWER(H9*100-210,1.41)*0.188807,0)</f>
        <v>592</v>
      </c>
      <c r="J9" s="138">
        <v>8.66</v>
      </c>
      <c r="K9" s="69">
        <f>ROUNDDOWN(POWER(J9-1.5,1.05)*56.0211,0)</f>
        <v>442</v>
      </c>
      <c r="L9" s="132">
        <v>1.4</v>
      </c>
      <c r="M9" s="69">
        <f>ROUNDDOWN(POWER(L9*100-75,1.348)*1.84523,0)</f>
        <v>512</v>
      </c>
      <c r="N9" s="71">
        <v>11.66</v>
      </c>
      <c r="O9" s="69">
        <f>ROUNDDOWN(POWER(17-N9,1.835)*20.0479,0)-150</f>
        <v>283</v>
      </c>
      <c r="P9" s="71">
        <v>2</v>
      </c>
      <c r="Q9" s="69">
        <f>ROUNDDOWN(POWER(P9*100-100,1.35)*0.44125,0)</f>
        <v>221</v>
      </c>
      <c r="R9" s="69">
        <v>3</v>
      </c>
      <c r="S9" s="69">
        <v>13.8</v>
      </c>
      <c r="T9" s="69">
        <f>ROUNDDOWN(POWER(254-((R9*60)+S9),1.88)*0.11193,0)</f>
        <v>248</v>
      </c>
      <c r="U9" s="72">
        <f>G9+I9+K9+M9+O9+Q9+T9</f>
        <v>2949</v>
      </c>
    </row>
    <row r="10" spans="1:21" s="3" customFormat="1">
      <c r="A10" s="45">
        <v>2</v>
      </c>
      <c r="B10" s="18">
        <v>4</v>
      </c>
      <c r="C10" s="10" t="s">
        <v>15</v>
      </c>
      <c r="D10" s="10" t="s">
        <v>47</v>
      </c>
      <c r="E10" s="10">
        <v>1969</v>
      </c>
      <c r="F10" s="131">
        <v>7.9</v>
      </c>
      <c r="G10" s="10">
        <f>ROUNDDOWN(POWER(11.5-F10,1.81)*58.015,0)</f>
        <v>589</v>
      </c>
      <c r="H10" s="11">
        <v>5.49</v>
      </c>
      <c r="I10" s="10">
        <f>ROUNDDOWN(POWER(H10*100-220,1.4)*0.14354,0)</f>
        <v>479</v>
      </c>
      <c r="J10" s="139">
        <v>9.74</v>
      </c>
      <c r="K10" s="10">
        <f>ROUNDDOWN(POWER(J10-1.5,1.05)*51.39,0)</f>
        <v>470</v>
      </c>
      <c r="L10" s="130">
        <v>1.55</v>
      </c>
      <c r="M10" s="10">
        <f>ROUNDDOWN(POWER(L10*100-75,1.42)*0.8465,0)</f>
        <v>426</v>
      </c>
      <c r="N10" s="11">
        <v>11.81</v>
      </c>
      <c r="O10" s="10">
        <f>ROUNDDOWN(POWER(15.5-N10,1.92)*20.5173,0)</f>
        <v>251</v>
      </c>
      <c r="P10" s="11">
        <v>2.7</v>
      </c>
      <c r="Q10" s="10">
        <f>ROUNDDOWN(POWER(P10*100-100,1.35)*0.2797,0)</f>
        <v>286</v>
      </c>
      <c r="R10" s="10">
        <v>3</v>
      </c>
      <c r="S10" s="10">
        <v>24.8</v>
      </c>
      <c r="T10" s="10">
        <f>ROUNDDOWN(POWER(305.5-((R10*60)+S10),1.85)*0.08713,0)</f>
        <v>442</v>
      </c>
      <c r="U10" s="75">
        <f>G10+I10+K10+M10+O10+Q10+T10</f>
        <v>2943</v>
      </c>
    </row>
    <row r="11" spans="1:21">
      <c r="A11" s="43">
        <v>6</v>
      </c>
      <c r="B11" s="15">
        <v>16</v>
      </c>
      <c r="C11" s="2" t="s">
        <v>66</v>
      </c>
      <c r="D11" s="2" t="s">
        <v>60</v>
      </c>
      <c r="E11" s="2">
        <v>1991</v>
      </c>
      <c r="F11" s="128">
        <v>7.83</v>
      </c>
      <c r="G11" s="2">
        <f>ROUNDDOWN(POWER(11.5-F11,1.81)*58.015,0)</f>
        <v>610</v>
      </c>
      <c r="H11" s="6">
        <v>5.44</v>
      </c>
      <c r="I11" s="2">
        <f>ROUNDDOWN(POWER(H11*100-220,1.4)*0.14354,0)</f>
        <v>469</v>
      </c>
      <c r="J11" s="137">
        <v>9.67</v>
      </c>
      <c r="K11" s="2">
        <f>ROUNDDOWN(POWER(J11-1.5,1.05)*51.39,0)</f>
        <v>466</v>
      </c>
      <c r="L11" s="80">
        <v>1.45</v>
      </c>
      <c r="M11" s="2">
        <f>ROUNDDOWN(POWER(L11*100-75,1.42)*0.8465,0)</f>
        <v>352</v>
      </c>
      <c r="N11" s="6">
        <v>12.66</v>
      </c>
      <c r="O11" s="2">
        <f>ROUNDDOWN(POWER(15.5-N11,1.92)*20.5173,0)</f>
        <v>152</v>
      </c>
      <c r="P11" s="6">
        <v>2.8</v>
      </c>
      <c r="Q11" s="2">
        <f>ROUNDDOWN(POWER(P11*100-100,1.35)*0.2797,0)</f>
        <v>309</v>
      </c>
      <c r="R11" s="2">
        <v>3</v>
      </c>
      <c r="S11" s="2">
        <v>36.200000000000003</v>
      </c>
      <c r="T11" s="2">
        <f>ROUNDDOWN(POWER(305.5-((R11*60)+S11),1.85)*0.08713,0)</f>
        <v>354</v>
      </c>
      <c r="U11" s="54">
        <f>G11+I11+K11+M11+O11+Q11+T11</f>
        <v>2712</v>
      </c>
    </row>
    <row r="12" spans="1:21" s="3" customFormat="1">
      <c r="A12" s="43">
        <v>7</v>
      </c>
      <c r="B12" s="15">
        <v>14</v>
      </c>
      <c r="C12" s="2" t="s">
        <v>24</v>
      </c>
      <c r="D12" s="2" t="s">
        <v>28</v>
      </c>
      <c r="E12" s="2">
        <v>1988</v>
      </c>
      <c r="F12" s="128">
        <v>8.56</v>
      </c>
      <c r="G12" s="2">
        <f>ROUNDDOWN(POWER(11.5-F12,1.81)*58.015,0)</f>
        <v>408</v>
      </c>
      <c r="H12" s="6">
        <v>4.92</v>
      </c>
      <c r="I12" s="2">
        <f>ROUNDDOWN(POWER(H12*100-220,1.4)*0.14354,0)</f>
        <v>367</v>
      </c>
      <c r="J12" s="137">
        <v>9.4600000000000009</v>
      </c>
      <c r="K12" s="2">
        <f>ROUNDDOWN(POWER(J12-1.5,1.05)*51.39,0)</f>
        <v>453</v>
      </c>
      <c r="L12" s="80">
        <v>1.55</v>
      </c>
      <c r="M12" s="2">
        <f>ROUNDDOWN(POWER(L12*100-75,1.42)*0.8465,0)</f>
        <v>426</v>
      </c>
      <c r="N12" s="6">
        <v>11.34</v>
      </c>
      <c r="O12" s="2">
        <f>ROUNDDOWN(POWER(15.5-N12,1.92)*20.5173,0)</f>
        <v>316</v>
      </c>
      <c r="P12" s="6">
        <v>2.4</v>
      </c>
      <c r="Q12" s="2">
        <f>ROUNDDOWN(POWER(P12*100-100,1.35)*0.2797,0)</f>
        <v>220</v>
      </c>
      <c r="R12" s="2">
        <v>3</v>
      </c>
      <c r="S12" s="2">
        <v>29.7</v>
      </c>
      <c r="T12" s="2">
        <f>ROUNDDOWN(POWER(305.5-((R12*60)+S12),1.85)*0.08713,0)</f>
        <v>403</v>
      </c>
      <c r="U12" s="54">
        <f>G12+I12+K12+M12+O12+Q12+T12</f>
        <v>2593</v>
      </c>
    </row>
    <row r="13" spans="1:21">
      <c r="A13" s="43">
        <v>8</v>
      </c>
      <c r="B13" s="15">
        <v>30</v>
      </c>
      <c r="C13" s="2" t="s">
        <v>48</v>
      </c>
      <c r="D13" s="2" t="s">
        <v>73</v>
      </c>
      <c r="E13" s="2">
        <v>1989</v>
      </c>
      <c r="F13" s="128">
        <v>8.5399999999999991</v>
      </c>
      <c r="G13" s="2">
        <f>ROUNDDOWN(POWER(11.5-F13,1.81)*58.015,0)</f>
        <v>413</v>
      </c>
      <c r="H13" s="6">
        <v>4.33</v>
      </c>
      <c r="I13" s="2">
        <f>ROUNDDOWN(POWER(H13*100-220,1.4)*0.14354,0)</f>
        <v>261</v>
      </c>
      <c r="J13" s="137">
        <v>9.1199999999999992</v>
      </c>
      <c r="K13" s="2">
        <f>ROUNDDOWN(POWER(J13-1.5,1.05)*51.39,0)</f>
        <v>433</v>
      </c>
      <c r="L13" s="80">
        <v>1.65</v>
      </c>
      <c r="M13" s="2">
        <f>ROUNDDOWN(POWER(L13*100-75,1.42)*0.8465,0)</f>
        <v>504</v>
      </c>
      <c r="N13" s="6">
        <v>11.45</v>
      </c>
      <c r="O13" s="2">
        <f>ROUNDDOWN(POWER(15.5-N13,1.92)*20.5173,0)</f>
        <v>300</v>
      </c>
      <c r="P13" s="6">
        <v>2.8</v>
      </c>
      <c r="Q13" s="2">
        <f>ROUNDDOWN(POWER(P13*100-100,1.35)*0.2797,0)</f>
        <v>309</v>
      </c>
      <c r="R13" s="2">
        <v>3</v>
      </c>
      <c r="S13" s="2">
        <v>34</v>
      </c>
      <c r="T13" s="2">
        <f>ROUNDDOWN(POWER(305.5-((R13*60)+S13),1.85)*0.08713,0)</f>
        <v>370</v>
      </c>
      <c r="U13" s="54">
        <f>G13+I13+K13+M13+O13+Q13+T13</f>
        <v>2590</v>
      </c>
    </row>
    <row r="14" spans="1:21">
      <c r="A14" s="43">
        <v>9</v>
      </c>
      <c r="B14" s="15">
        <v>18</v>
      </c>
      <c r="C14" s="2" t="s">
        <v>68</v>
      </c>
      <c r="D14" s="2" t="s">
        <v>60</v>
      </c>
      <c r="E14" s="2">
        <v>1983</v>
      </c>
      <c r="F14" s="127">
        <v>8.1</v>
      </c>
      <c r="G14" s="2">
        <f>ROUNDDOWN(POWER(11.5-F14,1.81)*58.015,0)</f>
        <v>531</v>
      </c>
      <c r="H14" s="6">
        <v>5.51</v>
      </c>
      <c r="I14" s="2">
        <f>ROUNDDOWN(POWER(H14*100-220,1.4)*0.14354,0)</f>
        <v>483</v>
      </c>
      <c r="J14" s="137">
        <v>10.26</v>
      </c>
      <c r="K14" s="2">
        <f>ROUNDDOWN(POWER(J14-1.5,1.05)*51.39,0)</f>
        <v>501</v>
      </c>
      <c r="L14" s="80">
        <v>1.4</v>
      </c>
      <c r="M14" s="2">
        <f>ROUNDDOWN(POWER(L14*100-75,1.42)*0.8465,0)</f>
        <v>317</v>
      </c>
      <c r="N14" s="6">
        <v>12.02</v>
      </c>
      <c r="O14" s="2">
        <f>ROUNDDOWN(POWER(15.5-N14,1.92)*20.5173,0)</f>
        <v>224</v>
      </c>
      <c r="P14" s="6">
        <v>3</v>
      </c>
      <c r="Q14" s="2">
        <f>ROUNDDOWN(POWER(P14*100-100,1.35)*0.2797,0)</f>
        <v>357</v>
      </c>
      <c r="R14" s="2">
        <v>4</v>
      </c>
      <c r="S14" s="2">
        <v>26.7</v>
      </c>
      <c r="T14" s="2">
        <f>ROUNDDOWN(POWER(305.5-((R14*60)+S14),1.85)*0.08713,0)</f>
        <v>75</v>
      </c>
      <c r="U14" s="54">
        <f>G14+I14+K14+M14+O14+Q14+T14</f>
        <v>2488</v>
      </c>
    </row>
    <row r="15" spans="1:21">
      <c r="A15" s="43">
        <v>10</v>
      </c>
      <c r="B15" s="15">
        <v>15</v>
      </c>
      <c r="C15" s="2" t="s">
        <v>90</v>
      </c>
      <c r="D15" s="2" t="s">
        <v>60</v>
      </c>
      <c r="E15" s="2">
        <v>1982</v>
      </c>
      <c r="F15" s="128">
        <v>8.3000000000000007</v>
      </c>
      <c r="G15" s="2">
        <f>ROUNDDOWN(POWER(11.5-F15,1.81)*58.015,0)</f>
        <v>476</v>
      </c>
      <c r="H15" s="6">
        <v>5.05</v>
      </c>
      <c r="I15" s="2">
        <f>ROUNDDOWN(POWER(H15*100-220,1.4)*0.14354,0)</f>
        <v>392</v>
      </c>
      <c r="J15" s="137">
        <v>8.8699999999999992</v>
      </c>
      <c r="K15" s="2">
        <f>ROUNDDOWN(POWER(J15-1.5,1.05)*51.39,0)</f>
        <v>418</v>
      </c>
      <c r="L15" s="80">
        <v>1.4</v>
      </c>
      <c r="M15" s="2">
        <f>ROUNDDOWN(POWER(L15*100-75,1.42)*0.8465,0)</f>
        <v>317</v>
      </c>
      <c r="N15" s="6">
        <v>12.03</v>
      </c>
      <c r="O15" s="2">
        <f>ROUNDDOWN(POWER(15.5-N15,1.92)*20.5173,0)</f>
        <v>223</v>
      </c>
      <c r="P15" s="6">
        <v>2.2000000000000002</v>
      </c>
      <c r="Q15" s="2">
        <f>ROUNDDOWN(POWER(P15*100-100,1.35)*0.2797,0)</f>
        <v>179</v>
      </c>
      <c r="R15" s="2">
        <v>3</v>
      </c>
      <c r="S15" s="2">
        <v>23.9</v>
      </c>
      <c r="T15" s="2">
        <f>ROUNDDOWN(POWER(305.5-((R15*60)+S15),1.85)*0.08713,0)</f>
        <v>449</v>
      </c>
      <c r="U15" s="54">
        <f>G15+I15+K15+M15+O15+Q15+T15</f>
        <v>2454</v>
      </c>
    </row>
    <row r="16" spans="1:21">
      <c r="A16" s="43">
        <v>11</v>
      </c>
      <c r="B16" s="15">
        <v>2</v>
      </c>
      <c r="C16" s="2" t="s">
        <v>100</v>
      </c>
      <c r="D16" s="2" t="s">
        <v>26</v>
      </c>
      <c r="E16" s="2">
        <v>1975</v>
      </c>
      <c r="F16" s="128">
        <v>8.56</v>
      </c>
      <c r="G16" s="2">
        <f>ROUNDDOWN(POWER(11.5-F16,1.81)*58.015,0)</f>
        <v>408</v>
      </c>
      <c r="H16" s="6">
        <v>5.45</v>
      </c>
      <c r="I16" s="2">
        <f>ROUNDDOWN(POWER(H16*100-220,1.4)*0.14354,0)</f>
        <v>471</v>
      </c>
      <c r="J16" s="137">
        <v>10.029999999999999</v>
      </c>
      <c r="K16" s="2">
        <f>ROUNDDOWN(POWER(J16-1.5,1.05)*51.39,0)</f>
        <v>487</v>
      </c>
      <c r="L16" s="80">
        <v>1.4</v>
      </c>
      <c r="M16" s="2">
        <f>ROUNDDOWN(POWER(L16*100-75,1.42)*0.8465,0)</f>
        <v>317</v>
      </c>
      <c r="N16" s="6">
        <v>11.61</v>
      </c>
      <c r="O16" s="2">
        <f>ROUNDDOWN(POWER(15.5-N16,1.92)*20.5173,0)-150</f>
        <v>128</v>
      </c>
      <c r="P16" s="6">
        <v>2.4</v>
      </c>
      <c r="Q16" s="2">
        <f>ROUNDDOWN(POWER(P16*100-100,1.35)*0.2797,0)</f>
        <v>220</v>
      </c>
      <c r="R16" s="2">
        <v>3</v>
      </c>
      <c r="S16" s="2">
        <v>30.8</v>
      </c>
      <c r="T16" s="2">
        <f>ROUNDDOWN(POWER(305.5-((R16*60)+S16),1.85)*0.08713,0)</f>
        <v>394</v>
      </c>
      <c r="U16" s="54">
        <f>G16+I16+K16+M16+O16+Q16+T16</f>
        <v>2425</v>
      </c>
    </row>
    <row r="17" spans="1:21">
      <c r="A17" s="67">
        <v>3</v>
      </c>
      <c r="B17" s="68">
        <v>28</v>
      </c>
      <c r="C17" s="69" t="s">
        <v>36</v>
      </c>
      <c r="D17" s="70" t="s">
        <v>37</v>
      </c>
      <c r="E17" s="69">
        <v>1981</v>
      </c>
      <c r="F17" s="132">
        <v>8.98</v>
      </c>
      <c r="G17" s="69">
        <f>ROUNDDOWN(POWER(13-F17,1.81)*46.0894,0)</f>
        <v>571</v>
      </c>
      <c r="H17" s="71">
        <v>4.58</v>
      </c>
      <c r="I17" s="69">
        <f>ROUNDDOWN(POWER(H17*100-210,1.41)*0.188807,0)</f>
        <v>448</v>
      </c>
      <c r="J17" s="138">
        <v>7.55</v>
      </c>
      <c r="K17" s="69">
        <f>ROUNDDOWN(POWER(J17-1.5,1.05)*56.0211,0)</f>
        <v>370</v>
      </c>
      <c r="L17" s="132">
        <v>1.25</v>
      </c>
      <c r="M17" s="69">
        <f>ROUNDDOWN(POWER(L17*100-75,1.348)*1.84523,0)</f>
        <v>359</v>
      </c>
      <c r="N17" s="71">
        <v>12.01</v>
      </c>
      <c r="O17" s="69">
        <f>ROUNDDOWN(POWER(17-N17,1.835)*20.0479,0)</f>
        <v>382</v>
      </c>
      <c r="P17" s="71">
        <v>0</v>
      </c>
      <c r="Q17" s="69">
        <v>0</v>
      </c>
      <c r="R17" s="69">
        <v>3</v>
      </c>
      <c r="S17" s="69">
        <v>13.9</v>
      </c>
      <c r="T17" s="69">
        <f>ROUNDDOWN(POWER(254-((R17*60)+S17),1.88)*0.11193,0)</f>
        <v>247</v>
      </c>
      <c r="U17" s="72">
        <f>G17+I17+K17+M17+O17+Q17+T17</f>
        <v>2377</v>
      </c>
    </row>
    <row r="18" spans="1:21">
      <c r="A18" s="67">
        <v>4</v>
      </c>
      <c r="B18" s="68">
        <v>27</v>
      </c>
      <c r="C18" s="69" t="s">
        <v>96</v>
      </c>
      <c r="D18" s="70" t="s">
        <v>44</v>
      </c>
      <c r="E18" s="69">
        <v>2000</v>
      </c>
      <c r="F18" s="132">
        <v>9.19</v>
      </c>
      <c r="G18" s="69">
        <f>ROUNDDOWN(POWER(13-F18,1.81)*46.0894,0)</f>
        <v>518</v>
      </c>
      <c r="H18" s="71">
        <v>4.1100000000000003</v>
      </c>
      <c r="I18" s="69">
        <f>ROUNDDOWN(POWER(H18*100-210,1.41)*0.188807,0)</f>
        <v>333</v>
      </c>
      <c r="J18" s="138">
        <v>5.24</v>
      </c>
      <c r="K18" s="69">
        <f>ROUNDDOWN(POWER(J18-1.5,1.05)*56.0211,0)</f>
        <v>223</v>
      </c>
      <c r="L18" s="132">
        <v>1.5</v>
      </c>
      <c r="M18" s="69">
        <f>ROUNDDOWN(POWER(L18*100-75,1.348)*1.84523,0)</f>
        <v>621</v>
      </c>
      <c r="N18" s="71">
        <v>11.79</v>
      </c>
      <c r="O18" s="69">
        <f>ROUNDDOWN(POWER(17-N18,1.835)*20.0479,0)-150</f>
        <v>264</v>
      </c>
      <c r="P18" s="71">
        <v>2.2000000000000002</v>
      </c>
      <c r="Q18" s="69">
        <f>ROUNDDOWN(POWER(P18*100-100,1.35)*0.44125,0)</f>
        <v>282</v>
      </c>
      <c r="R18" s="69">
        <v>3</v>
      </c>
      <c r="S18" s="69">
        <v>32.200000000000003</v>
      </c>
      <c r="T18" s="69">
        <f>ROUNDDOWN(POWER(254-((R18*60)+S18),1.88)*0.11193,0)</f>
        <v>124</v>
      </c>
      <c r="U18" s="72">
        <f>G18+I18+K18+M18+O18+Q18+T18</f>
        <v>2365</v>
      </c>
    </row>
    <row r="19" spans="1:21">
      <c r="A19" s="43">
        <v>12</v>
      </c>
      <c r="B19" s="15">
        <v>36</v>
      </c>
      <c r="C19" s="2" t="s">
        <v>102</v>
      </c>
      <c r="D19" s="2" t="s">
        <v>72</v>
      </c>
      <c r="E19" s="2">
        <v>1974</v>
      </c>
      <c r="F19" s="128">
        <v>8.4499999999999993</v>
      </c>
      <c r="G19" s="2">
        <f>ROUNDDOWN(POWER(11.5-F19,1.81)*58.015,0)</f>
        <v>436</v>
      </c>
      <c r="H19" s="6">
        <v>4.8</v>
      </c>
      <c r="I19" s="2">
        <f>ROUNDDOWN(POWER(H19*100-220,1.4)*0.14354,0)</f>
        <v>345</v>
      </c>
      <c r="J19" s="137">
        <v>10.47</v>
      </c>
      <c r="K19" s="2">
        <f>ROUNDDOWN(POWER(J19-1.5,1.05)*51.39,0)</f>
        <v>514</v>
      </c>
      <c r="L19" s="80">
        <v>1.35</v>
      </c>
      <c r="M19" s="2">
        <f>ROUNDDOWN(POWER(L19*100-75,1.42)*0.8465,0)</f>
        <v>283</v>
      </c>
      <c r="N19" s="6">
        <v>11.54</v>
      </c>
      <c r="O19" s="2">
        <f>ROUNDDOWN(POWER(15.5-N19,1.92)*20.5173,0)-150</f>
        <v>138</v>
      </c>
      <c r="P19" s="6">
        <v>2.4</v>
      </c>
      <c r="Q19" s="2">
        <f>ROUNDDOWN(POWER(P19*100-100,1.35)*0.2797,0)</f>
        <v>220</v>
      </c>
      <c r="R19" s="2">
        <v>3</v>
      </c>
      <c r="S19" s="2">
        <v>47.9</v>
      </c>
      <c r="T19" s="2">
        <f>ROUNDDOWN(POWER(305.5-((R19*60)+S19),1.85)*0.08713,0)</f>
        <v>273</v>
      </c>
      <c r="U19" s="54">
        <f>G19+I19+K19+M19+O19+Q19+T19</f>
        <v>2209</v>
      </c>
    </row>
    <row r="20" spans="1:21">
      <c r="A20" s="43">
        <v>13</v>
      </c>
      <c r="B20" s="15">
        <v>26</v>
      </c>
      <c r="C20" s="2" t="s">
        <v>46</v>
      </c>
      <c r="D20" s="2" t="s">
        <v>44</v>
      </c>
      <c r="E20" s="2">
        <v>1981</v>
      </c>
      <c r="F20" s="128">
        <v>8.5</v>
      </c>
      <c r="G20" s="2">
        <f>ROUNDDOWN(POWER(11.5-F20,1.81)*58.015,0)</f>
        <v>423</v>
      </c>
      <c r="H20" s="6">
        <v>4.53</v>
      </c>
      <c r="I20" s="2">
        <f>ROUNDDOWN(POWER(H20*100-220,1.4)*0.14354,0)</f>
        <v>295</v>
      </c>
      <c r="J20" s="137">
        <v>8.9600000000000009</v>
      </c>
      <c r="K20" s="2">
        <f>ROUNDDOWN(POWER(J20-1.5,1.05)*51.39,0)</f>
        <v>423</v>
      </c>
      <c r="L20" s="80">
        <v>1.3</v>
      </c>
      <c r="M20" s="2">
        <f>ROUNDDOWN(POWER(L20*100-75,1.42)*0.8465,0)</f>
        <v>250</v>
      </c>
      <c r="N20" s="6">
        <v>12.74</v>
      </c>
      <c r="O20" s="2">
        <f>ROUNDDOWN(POWER(15.5-N20,1.92)*20.5173,0)</f>
        <v>144</v>
      </c>
      <c r="P20" s="6">
        <v>2.2000000000000002</v>
      </c>
      <c r="Q20" s="2">
        <f>ROUNDDOWN(POWER(P20*100-100,1.35)*0.2797,0)</f>
        <v>179</v>
      </c>
      <c r="R20" s="2">
        <v>3</v>
      </c>
      <c r="S20" s="2">
        <v>41.2</v>
      </c>
      <c r="T20" s="2">
        <f>ROUNDDOWN(POWER(305.5-((R20*60)+S20),1.85)*0.08713,0)</f>
        <v>318</v>
      </c>
      <c r="U20" s="54">
        <f>G20+I20+K20+M20+O20+Q20+T20</f>
        <v>2032</v>
      </c>
    </row>
    <row r="21" spans="1:21">
      <c r="A21" s="43">
        <v>14</v>
      </c>
      <c r="B21" s="15">
        <v>24</v>
      </c>
      <c r="C21" s="2" t="s">
        <v>82</v>
      </c>
      <c r="D21" s="7" t="s">
        <v>39</v>
      </c>
      <c r="E21" s="2">
        <v>1991</v>
      </c>
      <c r="F21" s="127">
        <v>8.34</v>
      </c>
      <c r="G21" s="2">
        <f>ROUNDDOWN(POWER(11.5-F21,1.81)*58.015,0)</f>
        <v>465</v>
      </c>
      <c r="H21" s="6">
        <v>5.75</v>
      </c>
      <c r="I21" s="2">
        <f>ROUNDDOWN(POWER(H21*100-220,1.4)*0.14354,0)</f>
        <v>533</v>
      </c>
      <c r="J21" s="137">
        <v>7.57</v>
      </c>
      <c r="K21" s="2">
        <f>ROUNDDOWN(POWER(J21-1.5,1.05)*51.39,0)</f>
        <v>341</v>
      </c>
      <c r="L21" s="102">
        <v>1.6</v>
      </c>
      <c r="M21" s="2">
        <f>ROUNDDOWN(POWER(L21*100-75,1.42)*0.8465,0)</f>
        <v>464</v>
      </c>
      <c r="N21" s="6">
        <v>13.85</v>
      </c>
      <c r="O21" s="2">
        <f>ROUNDDOWN(POWER(15.5-N21,1.92)*20.5173,0)</f>
        <v>53</v>
      </c>
      <c r="P21" s="6">
        <v>2</v>
      </c>
      <c r="Q21" s="2">
        <f>ROUNDDOWN(POWER(P21*100-100,1.35)*0.2797,0)</f>
        <v>140</v>
      </c>
      <c r="R21" s="2"/>
      <c r="S21" s="2"/>
      <c r="T21" s="2">
        <v>0</v>
      </c>
      <c r="U21" s="54">
        <f>G21+I21+K21+M21+O21+Q21+T21</f>
        <v>1996</v>
      </c>
    </row>
    <row r="22" spans="1:21">
      <c r="A22" s="44">
        <v>15</v>
      </c>
      <c r="B22" s="15">
        <v>20</v>
      </c>
      <c r="C22" s="2" t="s">
        <v>103</v>
      </c>
      <c r="D22" s="7" t="s">
        <v>32</v>
      </c>
      <c r="E22" s="2">
        <v>1979</v>
      </c>
      <c r="F22" s="128">
        <v>9.24</v>
      </c>
      <c r="G22" s="2">
        <f>ROUNDDOWN(POWER(11.5-F22,1.81)*58.015,0)</f>
        <v>253</v>
      </c>
      <c r="H22" s="6">
        <v>4.38</v>
      </c>
      <c r="I22" s="2">
        <f>ROUNDDOWN(POWER(H22*100-220,1.4)*0.14354,0)</f>
        <v>269</v>
      </c>
      <c r="J22" s="137">
        <v>8.51</v>
      </c>
      <c r="K22" s="2">
        <f>ROUNDDOWN(POWER(J22-1.5,1.05)*51.39,0)</f>
        <v>397</v>
      </c>
      <c r="L22" s="80">
        <v>1.2</v>
      </c>
      <c r="M22" s="2">
        <f>ROUNDDOWN(POWER(L22*100-75,1.42)*0.8465,0)</f>
        <v>188</v>
      </c>
      <c r="N22" s="6">
        <v>13.34</v>
      </c>
      <c r="O22" s="2">
        <v>0</v>
      </c>
      <c r="P22" s="6">
        <v>2.4</v>
      </c>
      <c r="Q22" s="2">
        <f>ROUNDDOWN(POWER(P22*100-100,1.35)*0.2797,0)</f>
        <v>220</v>
      </c>
      <c r="R22" s="2">
        <v>3</v>
      </c>
      <c r="S22" s="2">
        <v>54.8</v>
      </c>
      <c r="T22" s="2">
        <f>ROUNDDOWN(POWER(305.5-((R22*60)+S22),1.85)*0.08713,0)</f>
        <v>229</v>
      </c>
      <c r="U22" s="54">
        <f>G22+I22+K22+M22+O22+Q22+T22</f>
        <v>1556</v>
      </c>
    </row>
    <row r="23" spans="1:21">
      <c r="A23" s="44">
        <v>16</v>
      </c>
      <c r="B23" s="15">
        <v>3</v>
      </c>
      <c r="C23" s="2" t="s">
        <v>101</v>
      </c>
      <c r="D23" s="2" t="s">
        <v>26</v>
      </c>
      <c r="E23" s="2">
        <v>1983</v>
      </c>
      <c r="F23" s="127">
        <v>9.01</v>
      </c>
      <c r="G23" s="2">
        <f>ROUNDDOWN(POWER(11.5-F23,1.81)*58.015,0)</f>
        <v>302</v>
      </c>
      <c r="H23" s="6">
        <v>4.28</v>
      </c>
      <c r="I23" s="2">
        <f>ROUNDDOWN(POWER(H23*100-220,1.4)*0.14354,0)</f>
        <v>252</v>
      </c>
      <c r="J23" s="137">
        <v>8.32</v>
      </c>
      <c r="K23" s="2">
        <f>ROUNDDOWN(POWER(J23-1.5,1.05)*51.39,0)</f>
        <v>385</v>
      </c>
      <c r="L23" s="80">
        <v>1.35</v>
      </c>
      <c r="M23" s="2">
        <f>ROUNDDOWN(POWER(L23*100-75,1.42)*0.8465,0)</f>
        <v>283</v>
      </c>
      <c r="N23" s="6">
        <v>12.69</v>
      </c>
      <c r="O23" s="2">
        <v>0</v>
      </c>
      <c r="P23" s="6">
        <v>1.8</v>
      </c>
      <c r="Q23" s="2">
        <f>ROUNDDOWN(POWER(P23*100-100,1.35)*0.2797,0)</f>
        <v>103</v>
      </c>
      <c r="R23" s="2">
        <v>4</v>
      </c>
      <c r="S23" s="2">
        <v>24.3</v>
      </c>
      <c r="T23" s="2">
        <f>ROUNDDOWN(POWER(305.5-((R23*60)+S23),1.85)*0.08713,0)</f>
        <v>84</v>
      </c>
      <c r="U23" s="54">
        <f>G23+I23+K23+M23+O23+Q23+T23</f>
        <v>1409</v>
      </c>
    </row>
    <row r="24" spans="1:21">
      <c r="A24" s="67">
        <v>5</v>
      </c>
      <c r="B24" s="68">
        <v>9</v>
      </c>
      <c r="C24" s="69" t="s">
        <v>98</v>
      </c>
      <c r="D24" s="70" t="s">
        <v>21</v>
      </c>
      <c r="E24" s="69">
        <v>1981</v>
      </c>
      <c r="F24" s="132">
        <v>10.53</v>
      </c>
      <c r="G24" s="69">
        <f>ROUNDDOWN(POWER(13-F24,1.81)*46.0894,0)</f>
        <v>236</v>
      </c>
      <c r="H24" s="71">
        <v>3.15</v>
      </c>
      <c r="I24" s="69">
        <f>ROUNDDOWN(POWER(H24*100-210,1.41)*0.188807,0)</f>
        <v>133</v>
      </c>
      <c r="J24" s="138">
        <v>6.31</v>
      </c>
      <c r="K24" s="69">
        <f>ROUNDDOWN(POWER(J24-1.5,1.05)*56.0211,0)</f>
        <v>291</v>
      </c>
      <c r="L24" s="132">
        <v>1.1000000000000001</v>
      </c>
      <c r="M24" s="69">
        <f>ROUNDDOWN(POWER(L24*100-75,1.348)*1.84523,0)</f>
        <v>222</v>
      </c>
      <c r="N24" s="71">
        <v>13.64</v>
      </c>
      <c r="O24" s="69">
        <f>ROUNDDOWN(POWER(17-N24,1.835)*20.0479,0)-150</f>
        <v>35</v>
      </c>
      <c r="P24" s="71">
        <v>1.6</v>
      </c>
      <c r="Q24" s="69">
        <f>ROUNDDOWN(POWER(P24*100-100,1.35)*0.44125,0)</f>
        <v>110</v>
      </c>
      <c r="R24" s="69">
        <v>3</v>
      </c>
      <c r="S24" s="69">
        <v>13.4</v>
      </c>
      <c r="T24" s="69">
        <f>ROUNDDOWN(POWER(254-((R24*60)+S24),1.88)*0.11193,0)</f>
        <v>251</v>
      </c>
      <c r="U24" s="72">
        <f>G24+I24+K24+M24+O24+Q24+T24</f>
        <v>1278</v>
      </c>
    </row>
    <row r="25" spans="1:21">
      <c r="A25" s="44">
        <v>17</v>
      </c>
      <c r="B25" s="15">
        <v>19</v>
      </c>
      <c r="C25" s="2" t="s">
        <v>105</v>
      </c>
      <c r="D25" s="2" t="s">
        <v>32</v>
      </c>
      <c r="E25" s="2">
        <v>1980</v>
      </c>
      <c r="F25" s="128">
        <v>9.4700000000000006</v>
      </c>
      <c r="G25" s="2">
        <f>ROUNDDOWN(POWER(11.5-F25,1.81)*58.015,0)</f>
        <v>208</v>
      </c>
      <c r="H25" s="6">
        <v>4.01</v>
      </c>
      <c r="I25" s="2">
        <f>ROUNDDOWN(POWER(H25*100-220,1.4)*0.14354,0)</f>
        <v>207</v>
      </c>
      <c r="J25" s="137">
        <v>8.48</v>
      </c>
      <c r="K25" s="2">
        <f>ROUNDDOWN(POWER(J25-1.5,1.05)*51.39,0)</f>
        <v>395</v>
      </c>
      <c r="L25" s="80">
        <v>0</v>
      </c>
      <c r="M25" s="2">
        <v>0</v>
      </c>
      <c r="N25" s="6">
        <v>13.2</v>
      </c>
      <c r="O25" s="2">
        <v>0</v>
      </c>
      <c r="P25" s="6">
        <v>2.4</v>
      </c>
      <c r="Q25" s="2">
        <f>ROUNDDOWN(POWER(P25*100-100,1.35)*0.2797,0)</f>
        <v>220</v>
      </c>
      <c r="R25" s="2">
        <v>4</v>
      </c>
      <c r="S25" s="2">
        <v>9.8000000000000007</v>
      </c>
      <c r="T25" s="2">
        <f>ROUNDDOWN(POWER(305.5-((R25*60)+S25),1.85)*0.08713,0)</f>
        <v>147</v>
      </c>
      <c r="U25" s="54">
        <f>G25+I25+K25+M25+O25+Q25+T25</f>
        <v>1177</v>
      </c>
    </row>
    <row r="26" spans="1:21">
      <c r="A26" s="44">
        <v>18</v>
      </c>
      <c r="B26" s="15">
        <v>25</v>
      </c>
      <c r="C26" s="2" t="s">
        <v>104</v>
      </c>
      <c r="D26" s="2" t="s">
        <v>44</v>
      </c>
      <c r="E26" s="2">
        <v>1983</v>
      </c>
      <c r="F26" s="128">
        <v>9.16</v>
      </c>
      <c r="G26" s="2">
        <f>ROUNDDOWN(POWER(11.5-F26,1.81)*58.015,0)</f>
        <v>270</v>
      </c>
      <c r="H26" s="6">
        <v>4.0999999999999996</v>
      </c>
      <c r="I26" s="2">
        <f>ROUNDDOWN(POWER(H26*100-220,1.4)*0.14354,0)</f>
        <v>222</v>
      </c>
      <c r="J26" s="137">
        <v>8.43</v>
      </c>
      <c r="K26" s="2">
        <f>ROUNDDOWN(POWER(J26-1.5,1.05)*51.39,0)</f>
        <v>392</v>
      </c>
      <c r="L26" s="80">
        <v>1.2</v>
      </c>
      <c r="M26" s="2">
        <f>ROUNDDOWN(POWER(L26*100-75,1.42)*0.8465,0)</f>
        <v>188</v>
      </c>
      <c r="N26" s="6">
        <v>14.15</v>
      </c>
      <c r="O26" s="2">
        <v>0</v>
      </c>
      <c r="P26" s="6">
        <v>0</v>
      </c>
      <c r="Q26" s="2">
        <v>0</v>
      </c>
      <c r="R26" s="2">
        <v>4</v>
      </c>
      <c r="S26" s="2">
        <v>29.2</v>
      </c>
      <c r="T26" s="2">
        <f>ROUNDDOWN(POWER(305.5-((R26*60)+S26),1.85)*0.08713,0)</f>
        <v>66</v>
      </c>
      <c r="U26" s="54">
        <f>G26+I26+K26+M26+O26+Q26+T26</f>
        <v>1138</v>
      </c>
    </row>
    <row r="27" spans="1:21">
      <c r="A27" s="44">
        <v>19</v>
      </c>
      <c r="B27" s="15">
        <v>5</v>
      </c>
      <c r="C27" s="2" t="s">
        <v>106</v>
      </c>
      <c r="D27" s="2" t="s">
        <v>47</v>
      </c>
      <c r="E27" s="2">
        <v>1987</v>
      </c>
      <c r="F27" s="127">
        <v>9.51</v>
      </c>
      <c r="G27" s="2">
        <f>ROUNDDOWN(POWER(11.5-F27,1.81)*58.015,0)</f>
        <v>201</v>
      </c>
      <c r="H27" s="6">
        <v>4.1399999999999997</v>
      </c>
      <c r="I27" s="2">
        <f>ROUNDDOWN(POWER(H27*100-220,1.4)*0.14354,0)</f>
        <v>229</v>
      </c>
      <c r="J27" s="137">
        <v>6.26</v>
      </c>
      <c r="K27" s="2">
        <f>ROUNDDOWN(POWER(J27-1.5,1.05)*51.39,0)</f>
        <v>264</v>
      </c>
      <c r="L27" s="80">
        <v>1.2</v>
      </c>
      <c r="M27" s="2">
        <f>ROUNDDOWN(POWER(L27*100-75,1.42)*0.8465,0)</f>
        <v>188</v>
      </c>
      <c r="N27" s="6">
        <v>12.94</v>
      </c>
      <c r="O27" s="2">
        <v>0</v>
      </c>
      <c r="P27" s="6">
        <v>1.8</v>
      </c>
      <c r="Q27" s="2">
        <f>ROUNDDOWN(POWER(P27*100-100,1.35)*0.2797,0)</f>
        <v>103</v>
      </c>
      <c r="R27" s="2">
        <v>4</v>
      </c>
      <c r="S27" s="2">
        <v>19.8</v>
      </c>
      <c r="T27" s="2">
        <f>ROUNDDOWN(POWER(305.5-((R27*60)+S27),1.85)*0.08713,0)</f>
        <v>102</v>
      </c>
      <c r="U27" s="54">
        <f>G27+I27+K27+M27+O27+Q27+T27</f>
        <v>1087</v>
      </c>
    </row>
    <row r="28" spans="1:21">
      <c r="A28" s="67">
        <v>6</v>
      </c>
      <c r="B28" s="68">
        <v>13</v>
      </c>
      <c r="C28" s="69" t="s">
        <v>99</v>
      </c>
      <c r="D28" s="70" t="s">
        <v>28</v>
      </c>
      <c r="E28" s="69"/>
      <c r="F28" s="132">
        <v>10.9</v>
      </c>
      <c r="G28" s="69">
        <f>ROUNDDOWN(POWER(13-F28,1.81)*46.0894,0)</f>
        <v>176</v>
      </c>
      <c r="H28" s="71">
        <v>3.11</v>
      </c>
      <c r="I28" s="69">
        <f>ROUNDDOWN(POWER(H28*100-210,1.41)*0.188807,0)</f>
        <v>126</v>
      </c>
      <c r="J28" s="138">
        <v>5.7</v>
      </c>
      <c r="K28" s="69">
        <f>ROUNDDOWN(POWER(J28-1.5,1.05)*56.0211,0)</f>
        <v>252</v>
      </c>
      <c r="L28" s="132">
        <v>1.05</v>
      </c>
      <c r="M28" s="69">
        <f>ROUNDDOWN(POWER(L28*100-75,1.348)*1.84523,0)</f>
        <v>180</v>
      </c>
      <c r="N28" s="71">
        <v>14.72</v>
      </c>
      <c r="O28" s="69">
        <v>0</v>
      </c>
      <c r="P28" s="71">
        <v>0</v>
      </c>
      <c r="Q28" s="69">
        <v>0</v>
      </c>
      <c r="R28" s="69">
        <v>3</v>
      </c>
      <c r="S28" s="69">
        <v>40.299999999999997</v>
      </c>
      <c r="T28" s="69">
        <f>ROUNDDOWN(POWER(254-((R28*60)+S28),1.88)*0.11193,0)</f>
        <v>83</v>
      </c>
      <c r="U28" s="72">
        <f>G28+I28+K28+M28+O28+Q28+T28</f>
        <v>817</v>
      </c>
    </row>
    <row r="29" spans="1:21">
      <c r="A29" s="46">
        <v>1</v>
      </c>
      <c r="B29" s="19">
        <v>33</v>
      </c>
      <c r="C29" s="12" t="s">
        <v>97</v>
      </c>
      <c r="D29" s="13" t="s">
        <v>21</v>
      </c>
      <c r="E29" s="12">
        <v>1960</v>
      </c>
      <c r="F29" s="133">
        <v>11.66</v>
      </c>
      <c r="G29" s="12">
        <f>ROUNDDOWN(POWER(13-F29,1.81)*46.0894,0)</f>
        <v>78</v>
      </c>
      <c r="H29" s="14">
        <v>2.4700000000000002</v>
      </c>
      <c r="I29" s="12">
        <f>ROUNDDOWN(POWER(H29*100-210,1.41)*0.188807,0)</f>
        <v>30</v>
      </c>
      <c r="J29" s="140">
        <v>4.3600000000000003</v>
      </c>
      <c r="K29" s="12">
        <f>ROUNDDOWN(POWER(J29-1.5,1.05)*56.0211,0)</f>
        <v>168</v>
      </c>
      <c r="L29" s="133">
        <v>0</v>
      </c>
      <c r="M29" s="12">
        <v>0</v>
      </c>
      <c r="N29" s="14">
        <v>17.5</v>
      </c>
      <c r="O29" s="12">
        <v>0</v>
      </c>
      <c r="P29" s="14">
        <v>0</v>
      </c>
      <c r="Q29" s="12">
        <v>0</v>
      </c>
      <c r="R29" s="12">
        <v>3</v>
      </c>
      <c r="S29" s="12">
        <v>32.5</v>
      </c>
      <c r="T29" s="12">
        <f>ROUNDDOWN(POWER(254-((R29*60)+S29),1.88)*0.11193,0)</f>
        <v>123</v>
      </c>
      <c r="U29" s="77">
        <f>G29+I29+K29+M29+O29+Q29+T29</f>
        <v>399</v>
      </c>
    </row>
    <row r="30" spans="1:21">
      <c r="A30" s="66" t="s">
        <v>111</v>
      </c>
      <c r="B30" s="56" t="s">
        <v>64</v>
      </c>
      <c r="C30" s="57" t="s">
        <v>49</v>
      </c>
      <c r="D30" s="57" t="s">
        <v>47</v>
      </c>
      <c r="E30" s="57">
        <v>1982</v>
      </c>
      <c r="F30" s="134">
        <v>7.18</v>
      </c>
      <c r="G30" s="57">
        <f>ROUNDDOWN(POWER(11.5-F30,1.81)*58.015,0)</f>
        <v>819</v>
      </c>
      <c r="H30" s="58" t="s">
        <v>91</v>
      </c>
      <c r="I30" s="57"/>
      <c r="J30" s="61"/>
      <c r="K30" s="57"/>
      <c r="L30" s="58"/>
      <c r="M30" s="57"/>
      <c r="N30" s="58"/>
      <c r="O30" s="57"/>
      <c r="P30" s="58"/>
      <c r="Q30" s="57"/>
      <c r="R30" s="57"/>
      <c r="S30" s="57"/>
      <c r="T30" s="57"/>
      <c r="U30" s="59">
        <f>G30+I30+K30+M30+O30+Q30+T30</f>
        <v>819</v>
      </c>
    </row>
    <row r="31" spans="1:21" s="3" customFormat="1">
      <c r="A31" s="66" t="s">
        <v>111</v>
      </c>
      <c r="B31" s="56">
        <v>35</v>
      </c>
      <c r="C31" s="57" t="s">
        <v>70</v>
      </c>
      <c r="D31" s="57" t="s">
        <v>50</v>
      </c>
      <c r="E31" s="57"/>
      <c r="F31" s="134">
        <v>7.33</v>
      </c>
      <c r="G31" s="57">
        <f>ROUNDDOWN(POWER(11.5-F31,1.81)*58.015,0)</f>
        <v>769</v>
      </c>
      <c r="H31" s="58" t="s">
        <v>89</v>
      </c>
      <c r="I31" s="57">
        <v>0</v>
      </c>
      <c r="J31" s="76">
        <v>11.24</v>
      </c>
      <c r="K31" s="57">
        <f>ROUNDDOWN(POWER(J31-1.5,1.05)*51.39,0)</f>
        <v>560</v>
      </c>
      <c r="L31" s="134">
        <v>1.9</v>
      </c>
      <c r="M31" s="57">
        <f>ROUNDDOWN(POWER(L31*100-75,1.42)*0.8465,0)</f>
        <v>714</v>
      </c>
      <c r="N31" s="58">
        <v>8.58</v>
      </c>
      <c r="O31" s="57">
        <f>ROUNDDOWN(POWER(15.5-N31,1.92)*20.5173,0)</f>
        <v>841</v>
      </c>
      <c r="P31" s="58" t="s">
        <v>91</v>
      </c>
      <c r="Q31" s="57"/>
      <c r="R31" s="57"/>
      <c r="S31" s="57"/>
      <c r="T31" s="57"/>
      <c r="U31" s="59">
        <f>G31+I31+K31+M31+O31+Q31+T31</f>
        <v>2884</v>
      </c>
    </row>
    <row r="32" spans="1:21">
      <c r="A32" s="66" t="s">
        <v>111</v>
      </c>
      <c r="B32" s="56" t="s">
        <v>83</v>
      </c>
      <c r="C32" s="57" t="s">
        <v>52</v>
      </c>
      <c r="D32" s="60" t="s">
        <v>50</v>
      </c>
      <c r="E32" s="57">
        <v>1990</v>
      </c>
      <c r="F32" s="135">
        <v>8.1300000000000008</v>
      </c>
      <c r="G32" s="57">
        <f>ROUNDDOWN(POWER(13-F32,1.81)*46.0894,0)</f>
        <v>809</v>
      </c>
      <c r="H32" s="58">
        <v>5.28</v>
      </c>
      <c r="I32" s="57">
        <f>ROUNDDOWN(POWER(H32*100-210,1.41)*0.188807,0)</f>
        <v>637</v>
      </c>
      <c r="J32" s="61">
        <v>7.73</v>
      </c>
      <c r="K32" s="57">
        <f>ROUNDDOWN(POWER(J32-1.5,1.05)*56.0211,0)</f>
        <v>382</v>
      </c>
      <c r="L32" s="58">
        <v>1</v>
      </c>
      <c r="M32" s="57">
        <f>ROUNDDOWN(POWER(L32*100-75,1.348)*1.84523,0)</f>
        <v>141</v>
      </c>
      <c r="N32" s="58">
        <v>11.01</v>
      </c>
      <c r="O32" s="57">
        <f>ROUNDDOWN(POWER(17-N32,1.835)*20.0479,0)</f>
        <v>535</v>
      </c>
      <c r="P32" s="58" t="s">
        <v>91</v>
      </c>
      <c r="Q32" s="57"/>
      <c r="R32" s="57"/>
      <c r="S32" s="57"/>
      <c r="T32" s="57"/>
      <c r="U32" s="59">
        <f>G32+I32+K32+M32+O32+Q32+T32</f>
        <v>2504</v>
      </c>
    </row>
    <row r="33" spans="1:21">
      <c r="A33" s="66" t="s">
        <v>111</v>
      </c>
      <c r="B33" s="56" t="s">
        <v>69</v>
      </c>
      <c r="C33" s="57" t="s">
        <v>55</v>
      </c>
      <c r="D33" s="57" t="s">
        <v>50</v>
      </c>
      <c r="E33" s="57">
        <v>1992</v>
      </c>
      <c r="F33" s="135">
        <v>7.55</v>
      </c>
      <c r="G33" s="57">
        <f>ROUNDDOWN(POWER(11.5-F33,1.81)*58.015,0)</f>
        <v>697</v>
      </c>
      <c r="H33" s="58" t="s">
        <v>89</v>
      </c>
      <c r="I33" s="57">
        <v>0</v>
      </c>
      <c r="J33" s="61">
        <v>11.06</v>
      </c>
      <c r="K33" s="57">
        <f>ROUNDDOWN(POWER(J33-1.5,1.05)*51.39,0)</f>
        <v>549</v>
      </c>
      <c r="L33" s="58">
        <v>1.96</v>
      </c>
      <c r="M33" s="57">
        <f>ROUNDDOWN(POWER(L33*100-75,1.42)*0.8465,0)</f>
        <v>767</v>
      </c>
      <c r="N33" s="58">
        <v>0</v>
      </c>
      <c r="O33" s="57">
        <v>0</v>
      </c>
      <c r="P33" s="58" t="s">
        <v>91</v>
      </c>
      <c r="Q33" s="57"/>
      <c r="R33" s="57"/>
      <c r="S33" s="57"/>
      <c r="T33" s="57"/>
      <c r="U33" s="59">
        <f>G33+I33+K33+M33+O33+Q33+T33</f>
        <v>2013</v>
      </c>
    </row>
    <row r="34" spans="1:21">
      <c r="A34" s="66" t="s">
        <v>111</v>
      </c>
      <c r="B34" s="62">
        <v>22</v>
      </c>
      <c r="C34" s="57" t="s">
        <v>35</v>
      </c>
      <c r="D34" s="60" t="s">
        <v>32</v>
      </c>
      <c r="E34" s="57">
        <v>1980</v>
      </c>
      <c r="F34" s="134">
        <v>9.24</v>
      </c>
      <c r="G34" s="57">
        <f>ROUNDDOWN(POWER(11.5-F34,1.81)*58.015,0)</f>
        <v>253</v>
      </c>
      <c r="H34" s="58">
        <v>4.41</v>
      </c>
      <c r="I34" s="57">
        <f>ROUNDDOWN(POWER(H34*100-220,1.4)*0.14354,0)</f>
        <v>274</v>
      </c>
      <c r="J34" s="76">
        <v>9.6999999999999993</v>
      </c>
      <c r="K34" s="57">
        <f>ROUNDDOWN(POWER(J34-1.5,1.05)*51.39,0)</f>
        <v>468</v>
      </c>
      <c r="L34" s="134">
        <v>1.3</v>
      </c>
      <c r="M34" s="57">
        <f>ROUNDDOWN(POWER(L34*100-75,1.42)*0.8465,0)</f>
        <v>250</v>
      </c>
      <c r="N34" s="58">
        <v>0</v>
      </c>
      <c r="O34" s="57">
        <v>0</v>
      </c>
      <c r="P34" s="58">
        <v>0</v>
      </c>
      <c r="Q34" s="57">
        <v>0</v>
      </c>
      <c r="R34" s="57" t="s">
        <v>91</v>
      </c>
      <c r="S34" s="57"/>
      <c r="T34" s="57"/>
      <c r="U34" s="59">
        <f>G34+I34+K34+M34+O34+Q34+T34</f>
        <v>1245</v>
      </c>
    </row>
    <row r="35" spans="1:21">
      <c r="A35" s="66" t="s">
        <v>111</v>
      </c>
      <c r="B35" s="62">
        <v>12</v>
      </c>
      <c r="C35" s="57" t="s">
        <v>16</v>
      </c>
      <c r="D35" s="57" t="s">
        <v>28</v>
      </c>
      <c r="E35" s="57">
        <v>1977</v>
      </c>
      <c r="F35" s="135"/>
      <c r="G35" s="57">
        <v>0</v>
      </c>
      <c r="H35" s="58" t="s">
        <v>91</v>
      </c>
      <c r="I35" s="57">
        <v>0</v>
      </c>
      <c r="J35" s="76">
        <v>10.35</v>
      </c>
      <c r="K35" s="57">
        <f>ROUNDDOWN(POWER(J35-1.5,1.05)*51.39,0)</f>
        <v>507</v>
      </c>
      <c r="L35" s="134">
        <v>1.75</v>
      </c>
      <c r="M35" s="57">
        <f>ROUNDDOWN(POWER(L35*100-75,1.42)*0.8465,0)</f>
        <v>585</v>
      </c>
      <c r="N35" s="58" t="s">
        <v>91</v>
      </c>
      <c r="O35" s="57"/>
      <c r="P35" s="58"/>
      <c r="Q35" s="57"/>
      <c r="R35" s="57"/>
      <c r="S35" s="57"/>
      <c r="T35" s="57"/>
      <c r="U35" s="59">
        <f>G35+I35+K35+M35+O35+Q35+T35</f>
        <v>1092</v>
      </c>
    </row>
    <row r="36" spans="1:21">
      <c r="A36" s="66" t="s">
        <v>111</v>
      </c>
      <c r="B36" s="56" t="s">
        <v>61</v>
      </c>
      <c r="C36" s="57" t="s">
        <v>53</v>
      </c>
      <c r="D36" s="57" t="s">
        <v>50</v>
      </c>
      <c r="E36" s="57"/>
      <c r="F36" s="134">
        <v>7.02</v>
      </c>
      <c r="G36" s="57">
        <f>ROUNDDOWN(POWER(11.5-F36,1.81)*58.015,0)</f>
        <v>875</v>
      </c>
      <c r="H36" s="58" t="s">
        <v>91</v>
      </c>
      <c r="I36" s="57">
        <v>0</v>
      </c>
      <c r="J36" s="61"/>
      <c r="K36" s="57"/>
      <c r="L36" s="58"/>
      <c r="M36" s="57"/>
      <c r="N36" s="57"/>
      <c r="O36" s="57"/>
      <c r="P36" s="58"/>
      <c r="Q36" s="57"/>
      <c r="R36" s="57"/>
      <c r="S36" s="57"/>
      <c r="T36" s="57"/>
      <c r="U36" s="59">
        <f>G36+I36+K36+M36+O36+Q36+T36</f>
        <v>875</v>
      </c>
    </row>
    <row r="37" spans="1:21">
      <c r="A37" s="66" t="s">
        <v>111</v>
      </c>
      <c r="B37" s="56" t="s">
        <v>62</v>
      </c>
      <c r="C37" s="57" t="s">
        <v>51</v>
      </c>
      <c r="D37" s="60" t="s">
        <v>74</v>
      </c>
      <c r="E37" s="57">
        <v>1991</v>
      </c>
      <c r="F37" s="134">
        <v>8.0500000000000007</v>
      </c>
      <c r="G37" s="57">
        <f>ROUNDDOWN(POWER(13-F37,1.81)*46.0894,0)</f>
        <v>833</v>
      </c>
      <c r="H37" s="58" t="s">
        <v>91</v>
      </c>
      <c r="I37" s="57">
        <v>0</v>
      </c>
      <c r="J37" s="61"/>
      <c r="K37" s="57"/>
      <c r="L37" s="58"/>
      <c r="M37" s="57"/>
      <c r="N37" s="58"/>
      <c r="O37" s="57"/>
      <c r="P37" s="58"/>
      <c r="Q37" s="57"/>
      <c r="R37" s="57"/>
      <c r="S37" s="57"/>
      <c r="T37" s="57"/>
      <c r="U37" s="59">
        <f>G37+I37+K37+M37+O37+Q37+T37</f>
        <v>833</v>
      </c>
    </row>
    <row r="38" spans="1:21">
      <c r="A38" s="66" t="s">
        <v>111</v>
      </c>
      <c r="B38" s="56" t="s">
        <v>63</v>
      </c>
      <c r="C38" s="57" t="s">
        <v>54</v>
      </c>
      <c r="D38" s="60" t="s">
        <v>50</v>
      </c>
      <c r="E38" s="57"/>
      <c r="F38" s="134">
        <v>8.2799999999999994</v>
      </c>
      <c r="G38" s="57">
        <f>ROUNDDOWN(POWER(13-F38,1.81)*46.0894,0)</f>
        <v>764</v>
      </c>
      <c r="H38" s="58" t="s">
        <v>91</v>
      </c>
      <c r="I38" s="57">
        <v>0</v>
      </c>
      <c r="J38" s="61"/>
      <c r="K38" s="57"/>
      <c r="L38" s="58"/>
      <c r="M38" s="57"/>
      <c r="N38" s="58"/>
      <c r="O38" s="57"/>
      <c r="P38" s="58"/>
      <c r="Q38" s="57"/>
      <c r="R38" s="57"/>
      <c r="S38" s="57"/>
      <c r="T38" s="57"/>
      <c r="U38" s="59">
        <f>G38+I38+K38+M38+O38+Q38+T38</f>
        <v>764</v>
      </c>
    </row>
    <row r="39" spans="1:21">
      <c r="A39" s="66" t="s">
        <v>111</v>
      </c>
      <c r="B39" s="63">
        <v>32</v>
      </c>
      <c r="C39" s="64" t="s">
        <v>56</v>
      </c>
      <c r="D39" s="64" t="s">
        <v>50</v>
      </c>
      <c r="E39" s="64"/>
      <c r="F39" s="136">
        <v>7.72</v>
      </c>
      <c r="G39" s="64">
        <f>ROUNDDOWN(POWER(11.5-F39,1.81)*58.015,0)</f>
        <v>643</v>
      </c>
      <c r="H39" s="65" t="s">
        <v>91</v>
      </c>
      <c r="I39" s="64">
        <v>0</v>
      </c>
      <c r="J39" s="141"/>
      <c r="K39" s="64"/>
      <c r="L39" s="142"/>
      <c r="M39" s="64"/>
      <c r="N39" s="64"/>
      <c r="O39" s="64"/>
      <c r="P39" s="65"/>
      <c r="Q39" s="64"/>
      <c r="R39" s="64"/>
      <c r="S39" s="64"/>
      <c r="T39" s="64"/>
      <c r="U39" s="59">
        <f>G39+I39+K39+M39+O39+Q39+T39</f>
        <v>643</v>
      </c>
    </row>
    <row r="40" spans="1:21">
      <c r="A40" s="4"/>
      <c r="C40" s="4"/>
    </row>
    <row r="41" spans="1:21">
      <c r="A41" s="4"/>
      <c r="C41" s="73" t="s">
        <v>112</v>
      </c>
      <c r="D41" s="73" t="s">
        <v>18</v>
      </c>
      <c r="E41" s="73" t="s">
        <v>19</v>
      </c>
      <c r="F41" s="73" t="s">
        <v>20</v>
      </c>
      <c r="G41" s="73" t="s">
        <v>57</v>
      </c>
      <c r="H41" s="73" t="s">
        <v>58</v>
      </c>
      <c r="I41" s="78"/>
      <c r="J41" s="78"/>
      <c r="K41" s="78"/>
      <c r="L41" s="78"/>
      <c r="M41" s="78"/>
      <c r="N41" s="78"/>
      <c r="O41" s="78"/>
      <c r="P41" s="78"/>
      <c r="Q41" s="78"/>
      <c r="R41" s="78"/>
      <c r="S41" s="78"/>
      <c r="T41" s="78"/>
      <c r="U41" s="79"/>
    </row>
    <row r="42" spans="1:21">
      <c r="A42" s="4"/>
      <c r="C42" s="28" t="s">
        <v>60</v>
      </c>
      <c r="D42" s="123">
        <v>2454</v>
      </c>
      <c r="E42" s="123">
        <v>2712</v>
      </c>
      <c r="F42" s="124">
        <v>4121</v>
      </c>
      <c r="G42" s="123">
        <v>2488</v>
      </c>
      <c r="H42" s="28">
        <v>9321</v>
      </c>
      <c r="I42" s="79"/>
      <c r="J42" s="79"/>
      <c r="K42" s="79"/>
      <c r="L42" s="79"/>
      <c r="M42" s="79"/>
      <c r="N42" s="79"/>
      <c r="O42" s="79"/>
      <c r="P42" s="79"/>
      <c r="Q42" s="79"/>
      <c r="R42" s="79"/>
      <c r="S42" s="79"/>
      <c r="T42" s="79"/>
      <c r="U42" s="79"/>
    </row>
    <row r="43" spans="1:21">
      <c r="A43" s="4"/>
      <c r="C43" s="28" t="s">
        <v>47</v>
      </c>
      <c r="D43" s="123">
        <v>2943</v>
      </c>
      <c r="E43" s="123">
        <v>1087</v>
      </c>
      <c r="F43" s="124">
        <v>3622</v>
      </c>
      <c r="G43" s="123"/>
      <c r="H43" s="28">
        <v>7652</v>
      </c>
      <c r="I43" s="79"/>
      <c r="J43" s="79"/>
      <c r="K43" s="79"/>
      <c r="L43" s="79"/>
      <c r="M43" s="79"/>
      <c r="N43" s="79"/>
      <c r="O43" s="79"/>
      <c r="P43" s="79"/>
      <c r="Q43" s="79"/>
      <c r="R43" s="79"/>
      <c r="S43" s="79"/>
      <c r="T43" s="79"/>
      <c r="U43" s="79"/>
    </row>
    <row r="44" spans="1:21">
      <c r="A44" s="4"/>
      <c r="C44" s="28" t="s">
        <v>59</v>
      </c>
      <c r="D44" s="123">
        <v>3059</v>
      </c>
      <c r="E44" s="123">
        <v>2425</v>
      </c>
      <c r="F44" s="124">
        <v>1409</v>
      </c>
      <c r="G44" s="123"/>
      <c r="H44" s="28">
        <v>6893</v>
      </c>
      <c r="I44" s="79"/>
      <c r="J44" s="79"/>
      <c r="K44" s="79"/>
      <c r="L44" s="79"/>
      <c r="M44" s="79"/>
      <c r="N44" s="79"/>
      <c r="O44" s="79"/>
      <c r="P44" s="79"/>
      <c r="Q44" s="79"/>
      <c r="R44" s="79"/>
      <c r="S44" s="79"/>
      <c r="T44" s="79"/>
      <c r="U44" s="79"/>
    </row>
    <row r="45" spans="1:21">
      <c r="A45" s="4"/>
      <c r="C45" s="28" t="s">
        <v>28</v>
      </c>
      <c r="D45" s="123">
        <v>2949</v>
      </c>
      <c r="E45" s="123">
        <v>817</v>
      </c>
      <c r="F45" s="124">
        <v>2593</v>
      </c>
      <c r="G45" s="123">
        <v>1092</v>
      </c>
      <c r="H45" s="28">
        <v>6634</v>
      </c>
      <c r="I45" s="79"/>
      <c r="J45" s="79"/>
      <c r="K45" s="79"/>
      <c r="L45" s="79"/>
      <c r="M45" s="79"/>
      <c r="N45" s="79"/>
      <c r="O45" s="79"/>
      <c r="P45" s="79"/>
      <c r="Q45" s="79"/>
      <c r="R45" s="79"/>
      <c r="S45" s="79"/>
      <c r="T45" s="79"/>
      <c r="U45" s="79"/>
    </row>
    <row r="46" spans="1:21">
      <c r="A46" s="4"/>
      <c r="C46" s="28" t="s">
        <v>32</v>
      </c>
      <c r="D46" s="123">
        <v>1177</v>
      </c>
      <c r="E46" s="123">
        <v>1556</v>
      </c>
      <c r="F46" s="124">
        <v>3081</v>
      </c>
      <c r="G46" s="123">
        <v>1245</v>
      </c>
      <c r="H46" s="28">
        <v>5882</v>
      </c>
      <c r="I46" s="79"/>
      <c r="J46" s="79"/>
      <c r="K46" s="79"/>
      <c r="L46" s="79"/>
      <c r="M46" s="79"/>
      <c r="N46" s="79"/>
      <c r="O46" s="79"/>
      <c r="P46" s="79"/>
      <c r="Q46" s="79"/>
      <c r="R46" s="79"/>
      <c r="S46" s="79"/>
      <c r="T46" s="79"/>
      <c r="U46" s="79"/>
    </row>
    <row r="47" spans="1:21">
      <c r="A47" s="4"/>
      <c r="C47" s="28" t="s">
        <v>44</v>
      </c>
      <c r="D47" s="123">
        <v>1138</v>
      </c>
      <c r="E47" s="123">
        <v>2032</v>
      </c>
      <c r="F47" s="124">
        <v>2365</v>
      </c>
      <c r="G47" s="123"/>
      <c r="H47" s="28">
        <v>5535</v>
      </c>
      <c r="I47" s="79"/>
      <c r="J47" s="79"/>
      <c r="K47" s="79"/>
      <c r="L47" s="79"/>
      <c r="M47" s="79"/>
      <c r="N47" s="79"/>
      <c r="O47" s="79"/>
      <c r="P47" s="79"/>
      <c r="Q47" s="79"/>
      <c r="R47" s="79"/>
      <c r="S47" s="79"/>
      <c r="T47" s="79"/>
      <c r="U47" s="79"/>
    </row>
    <row r="48" spans="1:21">
      <c r="A48" s="4"/>
      <c r="C48" s="28" t="s">
        <v>39</v>
      </c>
      <c r="D48" s="123">
        <v>3224</v>
      </c>
      <c r="E48" s="123">
        <v>5442</v>
      </c>
      <c r="F48" s="124">
        <v>0</v>
      </c>
      <c r="G48" s="123"/>
      <c r="H48" s="28">
        <v>8666</v>
      </c>
      <c r="I48" s="79"/>
      <c r="J48" s="79"/>
      <c r="K48" s="79"/>
      <c r="L48" s="79"/>
      <c r="M48" s="79"/>
      <c r="N48" s="79"/>
      <c r="O48" s="79"/>
      <c r="P48" s="79"/>
      <c r="Q48" s="79"/>
      <c r="R48" s="79"/>
      <c r="S48" s="79"/>
      <c r="T48" s="79"/>
      <c r="U48" s="79"/>
    </row>
    <row r="49" spans="1:21">
      <c r="A49" s="4"/>
      <c r="C49" s="28" t="s">
        <v>21</v>
      </c>
      <c r="D49" s="123">
        <v>3161</v>
      </c>
      <c r="E49" s="123">
        <v>1278</v>
      </c>
      <c r="F49" s="124">
        <v>399</v>
      </c>
      <c r="G49" s="123"/>
      <c r="H49" s="28">
        <v>4838</v>
      </c>
      <c r="I49" s="79"/>
      <c r="J49" s="79"/>
      <c r="K49" s="79"/>
      <c r="L49" s="79"/>
      <c r="M49" s="79"/>
      <c r="N49" s="79"/>
      <c r="O49" s="79"/>
      <c r="P49" s="79"/>
      <c r="Q49" s="79"/>
      <c r="R49" s="79"/>
      <c r="S49" s="79"/>
      <c r="T49" s="79"/>
      <c r="U49" s="79"/>
    </row>
    <row r="50" spans="1:21">
      <c r="A50" s="4"/>
      <c r="C50" s="28" t="s">
        <v>42</v>
      </c>
      <c r="D50" s="123">
        <v>4069</v>
      </c>
      <c r="E50" s="123">
        <v>0</v>
      </c>
      <c r="F50" s="124">
        <v>0</v>
      </c>
      <c r="G50" s="123"/>
      <c r="H50" s="28">
        <v>4069</v>
      </c>
      <c r="I50" s="79"/>
      <c r="J50" s="79"/>
      <c r="K50" s="79"/>
      <c r="L50" s="79"/>
      <c r="M50" s="79"/>
      <c r="N50" s="79"/>
      <c r="O50" s="79"/>
      <c r="P50" s="79"/>
      <c r="Q50" s="79"/>
      <c r="R50" s="79"/>
      <c r="S50" s="79"/>
      <c r="T50" s="79"/>
      <c r="U50" s="79"/>
    </row>
    <row r="51" spans="1:21">
      <c r="A51" s="4"/>
      <c r="C51" s="28" t="s">
        <v>80</v>
      </c>
      <c r="D51" s="123">
        <v>3128</v>
      </c>
      <c r="E51" s="123">
        <v>0</v>
      </c>
      <c r="F51" s="124">
        <v>0</v>
      </c>
      <c r="G51" s="123"/>
      <c r="H51" s="28">
        <v>3128</v>
      </c>
      <c r="I51" s="79"/>
      <c r="J51" s="79"/>
      <c r="K51" s="79"/>
      <c r="L51" s="79"/>
      <c r="M51" s="79"/>
      <c r="N51" s="79"/>
      <c r="O51" s="79"/>
      <c r="P51" s="79"/>
      <c r="Q51" s="79"/>
      <c r="R51" s="79"/>
      <c r="S51" s="79"/>
      <c r="T51" s="79"/>
      <c r="U51" s="79"/>
    </row>
    <row r="52" spans="1:21">
      <c r="A52" s="4"/>
      <c r="C52" s="28" t="s">
        <v>73</v>
      </c>
      <c r="D52" s="123">
        <v>2590</v>
      </c>
      <c r="E52" s="123">
        <v>0</v>
      </c>
      <c r="F52" s="124">
        <v>0</v>
      </c>
      <c r="G52" s="123"/>
      <c r="H52" s="28">
        <v>2590</v>
      </c>
      <c r="I52" s="79"/>
      <c r="J52" s="79"/>
      <c r="K52" s="79"/>
      <c r="L52" s="79"/>
      <c r="M52" s="79"/>
      <c r="N52" s="79"/>
      <c r="O52" s="79"/>
      <c r="P52" s="79"/>
      <c r="Q52" s="79"/>
      <c r="R52" s="79"/>
      <c r="S52" s="79"/>
      <c r="T52" s="79"/>
      <c r="U52" s="79"/>
    </row>
    <row r="53" spans="1:21">
      <c r="A53" s="4"/>
      <c r="C53" s="28" t="s">
        <v>37</v>
      </c>
      <c r="D53" s="123">
        <v>2377</v>
      </c>
      <c r="E53" s="123">
        <v>0</v>
      </c>
      <c r="F53" s="124">
        <v>0</v>
      </c>
      <c r="G53" s="123"/>
      <c r="H53" s="28">
        <v>2377</v>
      </c>
      <c r="I53" s="79"/>
      <c r="J53" s="79"/>
      <c r="K53" s="79"/>
      <c r="L53" s="79"/>
      <c r="M53" s="79"/>
      <c r="N53" s="79"/>
      <c r="O53" s="79"/>
      <c r="P53" s="79"/>
      <c r="Q53" s="79"/>
      <c r="R53" s="79"/>
      <c r="S53" s="79"/>
      <c r="T53" s="79"/>
      <c r="U53" s="79"/>
    </row>
    <row r="54" spans="1:21">
      <c r="A54" s="4"/>
      <c r="C54" s="28" t="s">
        <v>72</v>
      </c>
      <c r="D54" s="123">
        <v>2209</v>
      </c>
      <c r="E54" s="123">
        <v>0</v>
      </c>
      <c r="F54" s="124">
        <v>0</v>
      </c>
      <c r="G54" s="123"/>
      <c r="H54" s="28">
        <v>2209</v>
      </c>
      <c r="I54" s="79"/>
      <c r="J54" s="79"/>
      <c r="K54" s="79"/>
      <c r="L54" s="79"/>
      <c r="M54" s="79"/>
      <c r="N54" s="79"/>
      <c r="O54" s="79"/>
      <c r="P54" s="79"/>
      <c r="Q54" s="79"/>
      <c r="R54" s="79"/>
      <c r="S54" s="79"/>
      <c r="T54" s="79"/>
      <c r="U54" s="79"/>
    </row>
    <row r="55" spans="1:21">
      <c r="A55" s="4"/>
      <c r="C55" s="4"/>
    </row>
    <row r="56" spans="1:21">
      <c r="A56" s="4"/>
      <c r="C56" s="4"/>
    </row>
    <row r="57" spans="1:21">
      <c r="A57" s="4"/>
      <c r="C57" s="4"/>
    </row>
    <row r="58" spans="1:21">
      <c r="A58" s="4"/>
      <c r="C58" s="4"/>
    </row>
    <row r="59" spans="1:21">
      <c r="A59" s="4"/>
      <c r="C59" s="4"/>
    </row>
    <row r="60" spans="1:21">
      <c r="A60" s="4"/>
      <c r="C60" s="4"/>
    </row>
    <row r="61" spans="1:21">
      <c r="A61" s="4"/>
      <c r="C61" s="4"/>
    </row>
    <row r="62" spans="1:21">
      <c r="A62" s="4"/>
      <c r="C62" s="4"/>
    </row>
    <row r="63" spans="1:21">
      <c r="A63" s="4"/>
      <c r="C63" s="4"/>
    </row>
    <row r="64" spans="1:21">
      <c r="A64" s="4"/>
      <c r="C64" s="4"/>
    </row>
    <row r="65" spans="1:3">
      <c r="A65" s="4"/>
      <c r="C65" s="4"/>
    </row>
    <row r="66" spans="1:3">
      <c r="A66" s="4"/>
      <c r="C66" s="4"/>
    </row>
    <row r="67" spans="1:3">
      <c r="A67" s="4"/>
      <c r="C67" s="4"/>
    </row>
    <row r="68" spans="1:3">
      <c r="A68" s="4"/>
      <c r="C68" s="4"/>
    </row>
    <row r="69" spans="1:3">
      <c r="A69" s="4"/>
      <c r="C69" s="4"/>
    </row>
    <row r="70" spans="1:3">
      <c r="A70" s="4"/>
      <c r="C70" s="4"/>
    </row>
    <row r="71" spans="1:3">
      <c r="A71" s="4"/>
      <c r="C71" s="4"/>
    </row>
    <row r="72" spans="1:3">
      <c r="A72" s="4"/>
      <c r="C72" s="4"/>
    </row>
    <row r="73" spans="1:3">
      <c r="A73" s="4"/>
      <c r="C73" s="4"/>
    </row>
    <row r="74" spans="1:3">
      <c r="A74" s="4"/>
      <c r="C74" s="4"/>
    </row>
    <row r="75" spans="1:3">
      <c r="A75" s="4"/>
      <c r="C75" s="4"/>
    </row>
    <row r="76" spans="1:3">
      <c r="A76" s="4"/>
      <c r="C76" s="4"/>
    </row>
    <row r="77" spans="1:3">
      <c r="A77" s="4"/>
      <c r="C77" s="4"/>
    </row>
    <row r="78" spans="1:3">
      <c r="A78" s="4"/>
      <c r="C78" s="4"/>
    </row>
    <row r="79" spans="1:3">
      <c r="A79" s="4"/>
      <c r="C79" s="4"/>
    </row>
    <row r="80" spans="1:3">
      <c r="A80" s="4"/>
      <c r="C80" s="4"/>
    </row>
    <row r="81" spans="1:3">
      <c r="A81" s="4"/>
      <c r="C81" s="4"/>
    </row>
    <row r="82" spans="1:3">
      <c r="A82" s="4"/>
      <c r="C82" s="4"/>
    </row>
    <row r="83" spans="1:3">
      <c r="A83" s="4"/>
      <c r="C83" s="4"/>
    </row>
    <row r="84" spans="1:3">
      <c r="A84" s="4"/>
      <c r="C84" s="4"/>
    </row>
    <row r="85" spans="1:3">
      <c r="A85" s="4"/>
      <c r="C85" s="4"/>
    </row>
    <row r="86" spans="1:3">
      <c r="A86" s="4"/>
      <c r="C86" s="4"/>
    </row>
    <row r="87" spans="1:3">
      <c r="A87" s="4"/>
      <c r="C87" s="4"/>
    </row>
    <row r="88" spans="1:3">
      <c r="A88" s="4"/>
      <c r="C88" s="4"/>
    </row>
    <row r="89" spans="1:3">
      <c r="A89" s="4"/>
      <c r="C89" s="4"/>
    </row>
    <row r="90" spans="1:3">
      <c r="A90" s="4"/>
      <c r="C90" s="4"/>
    </row>
    <row r="91" spans="1:3">
      <c r="A91" s="4"/>
      <c r="C91" s="4"/>
    </row>
    <row r="92" spans="1:3">
      <c r="A92" s="4"/>
      <c r="C92" s="4"/>
    </row>
    <row r="93" spans="1:3">
      <c r="A93" s="4"/>
      <c r="C93" s="4"/>
    </row>
    <row r="94" spans="1:3">
      <c r="A94" s="4"/>
      <c r="C94" s="4"/>
    </row>
    <row r="95" spans="1:3">
      <c r="A95" s="4"/>
      <c r="C95" s="4"/>
    </row>
    <row r="96" spans="1:3">
      <c r="A96" s="4"/>
      <c r="C96" s="4"/>
    </row>
    <row r="97" spans="1:3">
      <c r="A97" s="4"/>
      <c r="C97" s="4"/>
    </row>
    <row r="98" spans="1:3">
      <c r="A98" s="4"/>
      <c r="C98" s="4"/>
    </row>
    <row r="99" spans="1:3">
      <c r="A99" s="4"/>
      <c r="C99" s="4"/>
    </row>
    <row r="100" spans="1:3">
      <c r="A100" s="4"/>
      <c r="C100" s="4"/>
    </row>
    <row r="101" spans="1:3">
      <c r="A101" s="4"/>
      <c r="C101" s="4"/>
    </row>
    <row r="102" spans="1:3">
      <c r="A102" s="4"/>
      <c r="C102" s="4"/>
    </row>
    <row r="103" spans="1:3">
      <c r="A103" s="4"/>
      <c r="C103" s="4"/>
    </row>
    <row r="104" spans="1:3">
      <c r="A104" s="4"/>
      <c r="C104" s="4"/>
    </row>
    <row r="105" spans="1:3">
      <c r="A105" s="4"/>
      <c r="C105" s="4"/>
    </row>
    <row r="106" spans="1:3">
      <c r="A106" s="4"/>
      <c r="C106" s="4"/>
    </row>
    <row r="107" spans="1:3">
      <c r="A107" s="4"/>
      <c r="C107" s="4"/>
    </row>
    <row r="108" spans="1:3">
      <c r="A108" s="4"/>
      <c r="C108" s="4"/>
    </row>
    <row r="109" spans="1:3">
      <c r="A109" s="4"/>
      <c r="C109" s="4"/>
    </row>
    <row r="110" spans="1:3">
      <c r="A110" s="4"/>
      <c r="C110" s="4"/>
    </row>
    <row r="111" spans="1:3">
      <c r="A111" s="4"/>
      <c r="C111" s="4"/>
    </row>
    <row r="112" spans="1:3">
      <c r="A112" s="4"/>
      <c r="C112" s="4"/>
    </row>
    <row r="113" spans="1:3">
      <c r="A113" s="4"/>
      <c r="C113" s="4"/>
    </row>
    <row r="114" spans="1:3">
      <c r="A114" s="4"/>
      <c r="C114" s="4"/>
    </row>
    <row r="115" spans="1:3">
      <c r="A115" s="4"/>
      <c r="C115" s="4"/>
    </row>
    <row r="116" spans="1:3">
      <c r="A116" s="4"/>
      <c r="C116" s="4"/>
    </row>
    <row r="117" spans="1:3">
      <c r="A117" s="4"/>
      <c r="C117" s="4"/>
    </row>
    <row r="118" spans="1:3">
      <c r="A118" s="4"/>
      <c r="C118" s="4"/>
    </row>
    <row r="119" spans="1:3">
      <c r="A119" s="4"/>
      <c r="C119" s="4"/>
    </row>
    <row r="120" spans="1:3">
      <c r="A120" s="4"/>
      <c r="C120" s="4"/>
    </row>
    <row r="121" spans="1:3">
      <c r="A121" s="4"/>
      <c r="C121" s="4"/>
    </row>
    <row r="122" spans="1:3">
      <c r="A122" s="4"/>
      <c r="C122" s="4"/>
    </row>
    <row r="123" spans="1:3">
      <c r="A123" s="4"/>
      <c r="C123" s="4"/>
    </row>
    <row r="124" spans="1:3">
      <c r="A124" s="4"/>
      <c r="C124" s="4"/>
    </row>
    <row r="125" spans="1:3">
      <c r="A125" s="4"/>
      <c r="C125" s="4"/>
    </row>
    <row r="126" spans="1:3">
      <c r="A126" s="4"/>
      <c r="C126" s="4"/>
    </row>
    <row r="127" spans="1:3">
      <c r="A127" s="4"/>
      <c r="C127" s="4"/>
    </row>
    <row r="128" spans="1:3">
      <c r="A128" s="4"/>
      <c r="C128" s="4"/>
    </row>
    <row r="129" spans="1:3">
      <c r="A129" s="4"/>
      <c r="C129" s="4"/>
    </row>
    <row r="130" spans="1:3">
      <c r="A130" s="4"/>
      <c r="C130" s="4"/>
    </row>
    <row r="131" spans="1:3">
      <c r="A131" s="4"/>
      <c r="C131" s="4"/>
    </row>
    <row r="132" spans="1:3">
      <c r="A132" s="4"/>
      <c r="C132" s="4"/>
    </row>
    <row r="133" spans="1:3">
      <c r="A133" s="4"/>
      <c r="C133" s="4"/>
    </row>
    <row r="134" spans="1:3">
      <c r="A134" s="4"/>
      <c r="C134" s="4"/>
    </row>
    <row r="135" spans="1:3">
      <c r="A135" s="4"/>
      <c r="C135" s="4"/>
    </row>
    <row r="136" spans="1:3">
      <c r="A136" s="4"/>
      <c r="C136" s="4"/>
    </row>
    <row r="137" spans="1:3">
      <c r="A137" s="4"/>
      <c r="C137" s="4"/>
    </row>
    <row r="138" spans="1:3">
      <c r="A138" s="4"/>
      <c r="C138" s="4"/>
    </row>
    <row r="139" spans="1:3">
      <c r="A139" s="4"/>
      <c r="C139" s="4"/>
    </row>
    <row r="140" spans="1:3">
      <c r="A140" s="4"/>
      <c r="C140" s="4"/>
    </row>
    <row r="141" spans="1:3">
      <c r="A141" s="4"/>
      <c r="C141" s="4"/>
    </row>
    <row r="142" spans="1:3">
      <c r="A142" s="4"/>
      <c r="C142" s="4"/>
    </row>
    <row r="143" spans="1:3">
      <c r="A143" s="4"/>
      <c r="C143" s="4"/>
    </row>
    <row r="144" spans="1:3">
      <c r="A144" s="4"/>
      <c r="C144" s="4"/>
    </row>
    <row r="145" spans="1:3">
      <c r="A145" s="4"/>
      <c r="C145" s="4"/>
    </row>
    <row r="146" spans="1:3">
      <c r="A146" s="4"/>
      <c r="C146" s="4"/>
    </row>
    <row r="147" spans="1:3">
      <c r="A147" s="4"/>
      <c r="C147" s="4"/>
    </row>
    <row r="148" spans="1:3">
      <c r="A148" s="4"/>
      <c r="C148" s="4"/>
    </row>
  </sheetData>
  <sortState ref="C42:T54">
    <sortCondition descending="1" ref="H42:H54"/>
  </sortState>
  <phoneticPr fontId="1" type="noConversion"/>
  <pageMargins left="0.5" right="0.45555555555555555" top="0.96062992125984248" bottom="1.3582677165354331" header="0.5" footer="0.5"/>
  <pageSetup paperSize="9" orientation="landscape"/>
  <headerFooter alignWithMargins="0">
    <oddHeader>&amp;C&amp;"Arial,Bold"&amp;14Vennad Ehituse Eesti firmaspordi meistrivõistlused ühepäeva mitmevõistluses 2013</oddHeader>
    <oddFooter>&amp;C&amp;G&amp;R&amp;G</oddFooter>
  </headerFooter>
  <legacyDrawingHF r:id="rId1"/>
  <tableParts count="1">
    <tablePart r:id="rId2"/>
  </tableParts>
  <extLst>
    <ext xmlns:mx="http://schemas.microsoft.com/office/mac/excel/2008/main" uri="{64002731-A6B0-56B0-2670-7721B7C09600}">
      <mx:PLV Mode="0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"/>
  <sheetViews>
    <sheetView workbookViewId="0">
      <selection activeCell="E2" sqref="E2:E38"/>
    </sheetView>
  </sheetViews>
  <sheetFormatPr baseColWidth="10" defaultColWidth="10.83203125" defaultRowHeight="15" x14ac:dyDescent="0"/>
  <cols>
    <col min="1" max="1" width="19.6640625" style="21" bestFit="1" customWidth="1"/>
    <col min="2" max="2" width="20.5" style="21" bestFit="1" customWidth="1"/>
    <col min="3" max="3" width="6.83203125" style="21" customWidth="1"/>
    <col min="4" max="4" width="6.1640625" style="21" customWidth="1"/>
    <col min="5" max="5" width="12" style="21" customWidth="1"/>
    <col min="6" max="16384" width="10.83203125" style="21"/>
  </cols>
  <sheetData>
    <row r="1" spans="1:5">
      <c r="A1" s="24" t="s">
        <v>79</v>
      </c>
      <c r="B1" s="24" t="s">
        <v>78</v>
      </c>
      <c r="C1" s="24" t="s">
        <v>76</v>
      </c>
      <c r="D1" s="24" t="s">
        <v>77</v>
      </c>
      <c r="E1" s="26" t="s">
        <v>81</v>
      </c>
    </row>
    <row r="2" spans="1:5">
      <c r="A2" s="22" t="s">
        <v>53</v>
      </c>
      <c r="B2" s="22" t="s">
        <v>50</v>
      </c>
      <c r="C2" s="21">
        <v>3</v>
      </c>
      <c r="D2" s="21">
        <v>5</v>
      </c>
      <c r="E2" s="125">
        <v>7.02</v>
      </c>
    </row>
    <row r="3" spans="1:5">
      <c r="A3" s="22" t="s">
        <v>49</v>
      </c>
      <c r="B3" s="22" t="s">
        <v>47</v>
      </c>
      <c r="C3" s="21">
        <v>3</v>
      </c>
      <c r="D3" s="21">
        <v>4</v>
      </c>
      <c r="E3" s="125">
        <v>7.18</v>
      </c>
    </row>
    <row r="4" spans="1:5">
      <c r="A4" s="22" t="s">
        <v>70</v>
      </c>
      <c r="B4" s="22" t="s">
        <v>50</v>
      </c>
      <c r="C4" s="21">
        <v>3</v>
      </c>
      <c r="D4" s="21">
        <v>3</v>
      </c>
      <c r="E4" s="125">
        <v>7.33</v>
      </c>
    </row>
    <row r="5" spans="1:5">
      <c r="A5" s="22" t="s">
        <v>55</v>
      </c>
      <c r="B5" s="22" t="s">
        <v>50</v>
      </c>
      <c r="C5" s="21">
        <v>3</v>
      </c>
      <c r="D5" s="21">
        <v>6</v>
      </c>
      <c r="E5" s="125">
        <v>7.55</v>
      </c>
    </row>
    <row r="6" spans="1:5">
      <c r="A6" s="22" t="s">
        <v>38</v>
      </c>
      <c r="B6" s="22" t="s">
        <v>39</v>
      </c>
      <c r="C6" s="21">
        <v>4</v>
      </c>
      <c r="D6" s="21">
        <v>3</v>
      </c>
      <c r="E6" s="125">
        <v>7.6</v>
      </c>
    </row>
    <row r="7" spans="1:5">
      <c r="A7" s="22" t="s">
        <v>67</v>
      </c>
      <c r="B7" s="22" t="s">
        <v>60</v>
      </c>
      <c r="C7" s="21">
        <v>3</v>
      </c>
      <c r="D7" s="21">
        <v>1</v>
      </c>
      <c r="E7" s="125">
        <v>7.64</v>
      </c>
    </row>
    <row r="8" spans="1:5">
      <c r="A8" s="23" t="s">
        <v>41</v>
      </c>
      <c r="B8" s="23" t="s">
        <v>42</v>
      </c>
      <c r="C8" s="21">
        <v>3</v>
      </c>
      <c r="D8" s="21">
        <v>2</v>
      </c>
      <c r="E8" s="125">
        <v>7.67</v>
      </c>
    </row>
    <row r="9" spans="1:5">
      <c r="A9" s="22" t="s">
        <v>56</v>
      </c>
      <c r="B9" s="22" t="s">
        <v>50</v>
      </c>
      <c r="C9" s="21">
        <v>6</v>
      </c>
      <c r="D9" s="21">
        <v>4</v>
      </c>
      <c r="E9" s="125">
        <v>7.72</v>
      </c>
    </row>
    <row r="10" spans="1:5">
      <c r="A10" s="22" t="s">
        <v>66</v>
      </c>
      <c r="B10" s="22" t="s">
        <v>60</v>
      </c>
      <c r="C10" s="21">
        <v>4</v>
      </c>
      <c r="D10" s="21">
        <v>5</v>
      </c>
      <c r="E10" s="125">
        <v>7.83</v>
      </c>
    </row>
    <row r="11" spans="1:5">
      <c r="A11" s="120" t="s">
        <v>15</v>
      </c>
      <c r="B11" s="120" t="s">
        <v>47</v>
      </c>
      <c r="C11" s="121">
        <v>4</v>
      </c>
      <c r="D11" s="121">
        <v>4</v>
      </c>
      <c r="E11" s="126">
        <v>7.9</v>
      </c>
    </row>
    <row r="12" spans="1:5">
      <c r="A12" s="120" t="s">
        <v>51</v>
      </c>
      <c r="B12" s="122" t="s">
        <v>74</v>
      </c>
      <c r="C12" s="121">
        <v>1</v>
      </c>
      <c r="D12" s="121">
        <v>4</v>
      </c>
      <c r="E12" s="126">
        <v>8.0500000000000007</v>
      </c>
    </row>
    <row r="13" spans="1:5">
      <c r="A13" s="120" t="s">
        <v>25</v>
      </c>
      <c r="B13" s="120" t="s">
        <v>26</v>
      </c>
      <c r="C13" s="121">
        <v>4</v>
      </c>
      <c r="D13" s="121">
        <v>1</v>
      </c>
      <c r="E13" s="126">
        <v>8.07</v>
      </c>
    </row>
    <row r="14" spans="1:5">
      <c r="A14" s="120" t="s">
        <v>68</v>
      </c>
      <c r="B14" s="120" t="s">
        <v>60</v>
      </c>
      <c r="C14" s="121">
        <v>4</v>
      </c>
      <c r="D14" s="121">
        <v>7</v>
      </c>
      <c r="E14" s="126">
        <v>8.1</v>
      </c>
    </row>
    <row r="15" spans="1:5">
      <c r="A15" s="120" t="s">
        <v>52</v>
      </c>
      <c r="B15" s="122" t="s">
        <v>50</v>
      </c>
      <c r="C15" s="121">
        <v>1</v>
      </c>
      <c r="D15" s="121">
        <v>5</v>
      </c>
      <c r="E15" s="126">
        <v>8.1300000000000008</v>
      </c>
    </row>
    <row r="16" spans="1:5">
      <c r="A16" s="120" t="s">
        <v>34</v>
      </c>
      <c r="B16" s="120" t="s">
        <v>32</v>
      </c>
      <c r="C16" s="121">
        <v>6</v>
      </c>
      <c r="D16" s="121">
        <v>3</v>
      </c>
      <c r="E16" s="126">
        <v>8.18</v>
      </c>
    </row>
    <row r="17" spans="1:5">
      <c r="A17" s="120" t="s">
        <v>54</v>
      </c>
      <c r="B17" s="122" t="s">
        <v>50</v>
      </c>
      <c r="C17" s="121">
        <v>1</v>
      </c>
      <c r="D17" s="121">
        <v>3</v>
      </c>
      <c r="E17" s="126">
        <v>8.2799999999999994</v>
      </c>
    </row>
    <row r="18" spans="1:5">
      <c r="A18" s="120" t="s">
        <v>65</v>
      </c>
      <c r="B18" s="120" t="s">
        <v>60</v>
      </c>
      <c r="C18" s="121">
        <v>5</v>
      </c>
      <c r="D18" s="121">
        <v>7</v>
      </c>
      <c r="E18" s="126">
        <v>8.3000000000000007</v>
      </c>
    </row>
    <row r="19" spans="1:5">
      <c r="A19" s="120" t="s">
        <v>40</v>
      </c>
      <c r="B19" s="122" t="s">
        <v>39</v>
      </c>
      <c r="C19" s="121">
        <v>4</v>
      </c>
      <c r="D19" s="121">
        <v>6</v>
      </c>
      <c r="E19" s="126">
        <v>8.34</v>
      </c>
    </row>
    <row r="20" spans="1:5">
      <c r="A20" s="120" t="s">
        <v>13</v>
      </c>
      <c r="B20" s="120" t="s">
        <v>80</v>
      </c>
      <c r="C20" s="121">
        <v>5</v>
      </c>
      <c r="D20" s="121">
        <v>4</v>
      </c>
      <c r="E20" s="126">
        <v>8.3699999999999992</v>
      </c>
    </row>
    <row r="21" spans="1:5">
      <c r="A21" s="120" t="s">
        <v>71</v>
      </c>
      <c r="B21" s="120" t="s">
        <v>72</v>
      </c>
      <c r="C21" s="121">
        <v>5</v>
      </c>
      <c r="D21" s="121">
        <v>6</v>
      </c>
      <c r="E21" s="126">
        <v>8.4499999999999993</v>
      </c>
    </row>
    <row r="22" spans="1:5">
      <c r="A22" s="120" t="s">
        <v>46</v>
      </c>
      <c r="B22" s="120" t="s">
        <v>44</v>
      </c>
      <c r="C22" s="121">
        <v>5</v>
      </c>
      <c r="D22" s="121">
        <v>5</v>
      </c>
      <c r="E22" s="126">
        <v>8.5</v>
      </c>
    </row>
    <row r="23" spans="1:5">
      <c r="A23" s="120" t="s">
        <v>48</v>
      </c>
      <c r="B23" s="120" t="s">
        <v>73</v>
      </c>
      <c r="C23" s="121">
        <v>3</v>
      </c>
      <c r="D23" s="121">
        <v>7</v>
      </c>
      <c r="E23" s="126">
        <v>8.5399999999999991</v>
      </c>
    </row>
    <row r="24" spans="1:5">
      <c r="A24" s="120" t="s">
        <v>24</v>
      </c>
      <c r="B24" s="120" t="s">
        <v>28</v>
      </c>
      <c r="C24" s="121">
        <v>5</v>
      </c>
      <c r="D24" s="121">
        <v>1</v>
      </c>
      <c r="E24" s="126">
        <v>8.56</v>
      </c>
    </row>
    <row r="25" spans="1:5">
      <c r="A25" s="120" t="s">
        <v>17</v>
      </c>
      <c r="B25" s="120" t="s">
        <v>26</v>
      </c>
      <c r="C25" s="121">
        <v>4</v>
      </c>
      <c r="D25" s="121">
        <v>2</v>
      </c>
      <c r="E25" s="126">
        <v>8.56</v>
      </c>
    </row>
    <row r="26" spans="1:5">
      <c r="A26" s="120" t="s">
        <v>29</v>
      </c>
      <c r="B26" s="122" t="s">
        <v>28</v>
      </c>
      <c r="C26" s="121">
        <v>1</v>
      </c>
      <c r="D26" s="121">
        <v>6</v>
      </c>
      <c r="E26" s="126">
        <v>8.68</v>
      </c>
    </row>
    <row r="27" spans="1:5">
      <c r="A27" s="120" t="s">
        <v>14</v>
      </c>
      <c r="B27" s="122" t="s">
        <v>21</v>
      </c>
      <c r="C27" s="121">
        <v>1</v>
      </c>
      <c r="D27" s="121">
        <v>2</v>
      </c>
      <c r="E27" s="126">
        <v>8.68</v>
      </c>
    </row>
    <row r="28" spans="1:5">
      <c r="A28" s="120" t="s">
        <v>36</v>
      </c>
      <c r="B28" s="122" t="s">
        <v>37</v>
      </c>
      <c r="C28" s="121">
        <v>2</v>
      </c>
      <c r="D28" s="121">
        <v>3</v>
      </c>
      <c r="E28" s="126">
        <v>8.98</v>
      </c>
    </row>
    <row r="29" spans="1:5">
      <c r="A29" s="120" t="s">
        <v>27</v>
      </c>
      <c r="B29" s="120" t="s">
        <v>26</v>
      </c>
      <c r="C29" s="121">
        <v>5</v>
      </c>
      <c r="D29" s="121">
        <v>3</v>
      </c>
      <c r="E29" s="126">
        <v>9.01</v>
      </c>
    </row>
    <row r="30" spans="1:5">
      <c r="A30" s="120" t="s">
        <v>45</v>
      </c>
      <c r="B30" s="120" t="s">
        <v>44</v>
      </c>
      <c r="C30" s="121">
        <v>6</v>
      </c>
      <c r="D30" s="121">
        <v>5</v>
      </c>
      <c r="E30" s="126">
        <v>9.16</v>
      </c>
    </row>
    <row r="31" spans="1:5">
      <c r="A31" s="120" t="s">
        <v>43</v>
      </c>
      <c r="B31" s="122" t="s">
        <v>44</v>
      </c>
      <c r="C31" s="121">
        <v>2</v>
      </c>
      <c r="D31" s="121">
        <v>5</v>
      </c>
      <c r="E31" s="126">
        <v>9.19</v>
      </c>
    </row>
    <row r="32" spans="1:5">
      <c r="A32" s="120" t="s">
        <v>33</v>
      </c>
      <c r="B32" s="122" t="s">
        <v>32</v>
      </c>
      <c r="C32" s="121">
        <v>6</v>
      </c>
      <c r="D32" s="121">
        <v>2</v>
      </c>
      <c r="E32" s="126">
        <v>9.24</v>
      </c>
    </row>
    <row r="33" spans="1:5">
      <c r="A33" s="120" t="s">
        <v>35</v>
      </c>
      <c r="B33" s="122" t="s">
        <v>32</v>
      </c>
      <c r="C33" s="121">
        <v>5</v>
      </c>
      <c r="D33" s="121">
        <v>2</v>
      </c>
      <c r="E33" s="126">
        <v>9.24</v>
      </c>
    </row>
    <row r="34" spans="1:5">
      <c r="A34" s="120" t="s">
        <v>31</v>
      </c>
      <c r="B34" s="120" t="s">
        <v>32</v>
      </c>
      <c r="C34" s="121">
        <v>6</v>
      </c>
      <c r="D34" s="121">
        <v>1</v>
      </c>
      <c r="E34" s="126">
        <v>9.4700000000000006</v>
      </c>
    </row>
    <row r="35" spans="1:5">
      <c r="A35" s="120" t="s">
        <v>75</v>
      </c>
      <c r="B35" s="120" t="s">
        <v>47</v>
      </c>
      <c r="C35" s="121">
        <v>6</v>
      </c>
      <c r="D35" s="121">
        <v>6</v>
      </c>
      <c r="E35" s="126">
        <v>9.51</v>
      </c>
    </row>
    <row r="36" spans="1:5">
      <c r="A36" s="120" t="s">
        <v>22</v>
      </c>
      <c r="B36" s="122" t="s">
        <v>21</v>
      </c>
      <c r="C36" s="121">
        <v>2</v>
      </c>
      <c r="D36" s="121">
        <v>4</v>
      </c>
      <c r="E36" s="126">
        <v>10.53</v>
      </c>
    </row>
    <row r="37" spans="1:5">
      <c r="A37" s="120" t="s">
        <v>30</v>
      </c>
      <c r="B37" s="122" t="s">
        <v>28</v>
      </c>
      <c r="C37" s="121">
        <v>2</v>
      </c>
      <c r="D37" s="121">
        <v>6</v>
      </c>
      <c r="E37" s="126">
        <v>10.9</v>
      </c>
    </row>
    <row r="38" spans="1:5">
      <c r="A38" s="120" t="s">
        <v>23</v>
      </c>
      <c r="B38" s="122" t="s">
        <v>21</v>
      </c>
      <c r="C38" s="121">
        <v>2</v>
      </c>
      <c r="D38" s="121">
        <v>2</v>
      </c>
      <c r="E38" s="126">
        <v>11.66</v>
      </c>
    </row>
  </sheetData>
  <pageMargins left="0.75" right="0.75" top="1" bottom="1" header="0.5" footer="0.5"/>
  <pageSetup paperSize="9" orientation="portrait"/>
  <headerFooter alignWithMargins="0"/>
  <tableParts count="1">
    <tablePart r:id="rId1"/>
  </tableParts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"/>
  <sheetViews>
    <sheetView workbookViewId="0">
      <selection activeCell="G2" sqref="G2"/>
    </sheetView>
  </sheetViews>
  <sheetFormatPr baseColWidth="10" defaultColWidth="8.83203125" defaultRowHeight="12" x14ac:dyDescent="0"/>
  <cols>
    <col min="2" max="2" width="15.6640625" customWidth="1"/>
    <col min="3" max="3" width="22.83203125" customWidth="1"/>
    <col min="4" max="4" width="10.1640625" customWidth="1"/>
  </cols>
  <sheetData>
    <row r="1" spans="1:11">
      <c r="A1" s="5" t="s">
        <v>0</v>
      </c>
      <c r="B1" s="1" t="s">
        <v>5</v>
      </c>
      <c r="C1" s="1" t="s">
        <v>6</v>
      </c>
      <c r="D1" t="s">
        <v>84</v>
      </c>
      <c r="E1" t="s">
        <v>85</v>
      </c>
      <c r="F1" t="s">
        <v>86</v>
      </c>
      <c r="G1" t="s">
        <v>87</v>
      </c>
    </row>
    <row r="2" spans="1:11">
      <c r="A2" s="108">
        <v>17</v>
      </c>
      <c r="B2" s="109" t="s">
        <v>67</v>
      </c>
      <c r="C2" s="110" t="s">
        <v>60</v>
      </c>
      <c r="D2" s="117" t="s">
        <v>88</v>
      </c>
      <c r="E2" s="117">
        <v>5.77</v>
      </c>
      <c r="F2" s="117">
        <v>6</v>
      </c>
      <c r="G2" s="117">
        <f t="shared" ref="G2:G10" si="0">MAX(D2:F2)</f>
        <v>6</v>
      </c>
      <c r="J2" s="4"/>
      <c r="K2" s="4"/>
    </row>
    <row r="3" spans="1:11">
      <c r="A3" s="108">
        <v>34</v>
      </c>
      <c r="B3" s="109" t="s">
        <v>41</v>
      </c>
      <c r="C3" s="110" t="s">
        <v>42</v>
      </c>
      <c r="D3" s="117">
        <v>5.69</v>
      </c>
      <c r="E3" s="117">
        <v>5.84</v>
      </c>
      <c r="F3" s="118" t="s">
        <v>93</v>
      </c>
      <c r="G3" s="117">
        <f t="shared" si="0"/>
        <v>5.84</v>
      </c>
      <c r="J3" s="4"/>
      <c r="K3" s="4"/>
    </row>
    <row r="4" spans="1:11">
      <c r="A4" s="108">
        <v>24</v>
      </c>
      <c r="B4" s="109" t="s">
        <v>82</v>
      </c>
      <c r="C4" s="111" t="s">
        <v>39</v>
      </c>
      <c r="D4" s="117">
        <v>5</v>
      </c>
      <c r="E4" s="117">
        <v>5.4</v>
      </c>
      <c r="F4" s="117">
        <v>5.75</v>
      </c>
      <c r="G4" s="117">
        <f t="shared" si="0"/>
        <v>5.75</v>
      </c>
      <c r="J4" s="4"/>
      <c r="K4" s="4"/>
    </row>
    <row r="5" spans="1:11">
      <c r="A5" s="108">
        <v>21</v>
      </c>
      <c r="B5" s="109" t="s">
        <v>34</v>
      </c>
      <c r="C5" s="110" t="s">
        <v>32</v>
      </c>
      <c r="D5" s="117">
        <v>5.47</v>
      </c>
      <c r="E5" s="117">
        <v>5.57</v>
      </c>
      <c r="F5" s="117">
        <v>5.5</v>
      </c>
      <c r="G5" s="117">
        <f t="shared" si="0"/>
        <v>5.57</v>
      </c>
      <c r="J5" s="4"/>
      <c r="K5" s="4"/>
    </row>
    <row r="6" spans="1:11">
      <c r="A6" s="108">
        <v>23</v>
      </c>
      <c r="B6" s="109" t="s">
        <v>38</v>
      </c>
      <c r="C6" s="110" t="s">
        <v>39</v>
      </c>
      <c r="D6" s="117">
        <v>5.56</v>
      </c>
      <c r="E6" s="117" t="s">
        <v>88</v>
      </c>
      <c r="F6" s="117">
        <v>5.23</v>
      </c>
      <c r="G6" s="117">
        <f t="shared" si="0"/>
        <v>5.56</v>
      </c>
      <c r="J6" s="4"/>
      <c r="K6" s="4"/>
    </row>
    <row r="7" spans="1:11">
      <c r="A7" s="108">
        <v>18</v>
      </c>
      <c r="B7" s="109" t="s">
        <v>68</v>
      </c>
      <c r="C7" s="110" t="s">
        <v>60</v>
      </c>
      <c r="D7" s="117">
        <v>5.32</v>
      </c>
      <c r="E7" s="117" t="s">
        <v>88</v>
      </c>
      <c r="F7" s="117">
        <v>5.51</v>
      </c>
      <c r="G7" s="117">
        <f t="shared" si="0"/>
        <v>5.51</v>
      </c>
      <c r="J7" s="4"/>
      <c r="K7" s="4"/>
    </row>
    <row r="8" spans="1:11">
      <c r="A8" s="108">
        <v>4</v>
      </c>
      <c r="B8" s="109" t="s">
        <v>15</v>
      </c>
      <c r="C8" s="110" t="s">
        <v>47</v>
      </c>
      <c r="D8" s="117">
        <v>4.83</v>
      </c>
      <c r="E8" s="117">
        <v>5.34</v>
      </c>
      <c r="F8" s="117">
        <v>5.49</v>
      </c>
      <c r="G8" s="117">
        <f t="shared" si="0"/>
        <v>5.49</v>
      </c>
      <c r="J8" s="4"/>
      <c r="K8" s="4"/>
    </row>
    <row r="9" spans="1:11">
      <c r="A9" s="108">
        <v>2</v>
      </c>
      <c r="B9" s="109" t="s">
        <v>17</v>
      </c>
      <c r="C9" s="110" t="s">
        <v>26</v>
      </c>
      <c r="D9" s="117" t="s">
        <v>88</v>
      </c>
      <c r="E9" s="117">
        <v>5.41</v>
      </c>
      <c r="F9" s="117">
        <v>5.45</v>
      </c>
      <c r="G9" s="117">
        <f t="shared" si="0"/>
        <v>5.45</v>
      </c>
      <c r="J9" s="4"/>
      <c r="K9" s="4"/>
    </row>
    <row r="10" spans="1:11">
      <c r="A10" s="108">
        <v>16</v>
      </c>
      <c r="B10" s="109" t="s">
        <v>66</v>
      </c>
      <c r="C10" s="110" t="s">
        <v>60</v>
      </c>
      <c r="D10" s="117" t="s">
        <v>88</v>
      </c>
      <c r="E10" s="117" t="s">
        <v>88</v>
      </c>
      <c r="F10" s="117">
        <v>5.44</v>
      </c>
      <c r="G10" s="117">
        <f t="shared" si="0"/>
        <v>5.44</v>
      </c>
      <c r="J10" s="4"/>
      <c r="K10" s="4"/>
    </row>
    <row r="11" spans="1:11">
      <c r="A11" s="108">
        <v>1</v>
      </c>
      <c r="B11" s="109" t="s">
        <v>25</v>
      </c>
      <c r="C11" s="110" t="s">
        <v>26</v>
      </c>
      <c r="D11" s="117" t="s">
        <v>88</v>
      </c>
      <c r="E11" s="117">
        <v>5.29</v>
      </c>
      <c r="F11" s="117" t="s">
        <v>88</v>
      </c>
      <c r="G11" s="117">
        <v>5.29</v>
      </c>
      <c r="J11" s="4"/>
      <c r="K11" s="4"/>
    </row>
    <row r="12" spans="1:11">
      <c r="A12" s="108" t="s">
        <v>83</v>
      </c>
      <c r="B12" s="109" t="s">
        <v>52</v>
      </c>
      <c r="C12" s="111" t="s">
        <v>50</v>
      </c>
      <c r="D12" s="117" t="s">
        <v>88</v>
      </c>
      <c r="E12" s="117">
        <v>5.29</v>
      </c>
      <c r="F12" s="117" t="s">
        <v>88</v>
      </c>
      <c r="G12" s="117">
        <f t="shared" ref="G12:G31" si="1">MAX(D12:F12)</f>
        <v>5.29</v>
      </c>
      <c r="J12" s="4"/>
      <c r="K12" s="4"/>
    </row>
    <row r="13" spans="1:11">
      <c r="A13" s="108">
        <v>11</v>
      </c>
      <c r="B13" s="109" t="s">
        <v>29</v>
      </c>
      <c r="C13" s="111" t="s">
        <v>28</v>
      </c>
      <c r="D13" s="117">
        <v>5.12</v>
      </c>
      <c r="E13" s="117" t="s">
        <v>88</v>
      </c>
      <c r="F13" s="117">
        <v>5.07</v>
      </c>
      <c r="G13" s="117">
        <f t="shared" si="1"/>
        <v>5.12</v>
      </c>
      <c r="J13" s="4"/>
      <c r="K13" s="4"/>
    </row>
    <row r="14" spans="1:11">
      <c r="A14" s="108">
        <v>15</v>
      </c>
      <c r="B14" s="109" t="s">
        <v>90</v>
      </c>
      <c r="C14" s="110" t="s">
        <v>60</v>
      </c>
      <c r="D14" s="117" t="s">
        <v>88</v>
      </c>
      <c r="E14" s="117">
        <v>4.1399999999999997</v>
      </c>
      <c r="F14" s="117">
        <v>5.05</v>
      </c>
      <c r="G14" s="117">
        <f t="shared" si="1"/>
        <v>5.05</v>
      </c>
      <c r="J14" s="4"/>
      <c r="K14" s="4"/>
    </row>
    <row r="15" spans="1:11">
      <c r="A15" s="108">
        <v>29</v>
      </c>
      <c r="B15" s="109" t="s">
        <v>13</v>
      </c>
      <c r="C15" s="110" t="s">
        <v>80</v>
      </c>
      <c r="D15" s="117">
        <v>4.9400000000000004</v>
      </c>
      <c r="E15" s="117" t="s">
        <v>88</v>
      </c>
      <c r="F15" s="117">
        <v>4.8600000000000003</v>
      </c>
      <c r="G15" s="117">
        <f t="shared" si="1"/>
        <v>4.9400000000000004</v>
      </c>
      <c r="J15" s="4"/>
      <c r="K15" s="30"/>
    </row>
    <row r="16" spans="1:11">
      <c r="A16" s="108">
        <v>14</v>
      </c>
      <c r="B16" s="109" t="s">
        <v>24</v>
      </c>
      <c r="C16" s="110" t="s">
        <v>28</v>
      </c>
      <c r="D16" s="117">
        <v>4.83</v>
      </c>
      <c r="E16" s="117">
        <v>4.92</v>
      </c>
      <c r="F16" s="117">
        <v>4.8600000000000003</v>
      </c>
      <c r="G16" s="117">
        <f t="shared" si="1"/>
        <v>4.92</v>
      </c>
      <c r="J16" s="4"/>
      <c r="K16" s="4"/>
    </row>
    <row r="17" spans="1:11">
      <c r="A17" s="108">
        <v>36</v>
      </c>
      <c r="B17" s="109" t="s">
        <v>71</v>
      </c>
      <c r="C17" s="110" t="s">
        <v>72</v>
      </c>
      <c r="D17" s="117">
        <v>4.8</v>
      </c>
      <c r="E17" s="117" t="s">
        <v>88</v>
      </c>
      <c r="F17" s="117">
        <v>4.7300000000000004</v>
      </c>
      <c r="G17" s="117">
        <f t="shared" si="1"/>
        <v>4.8</v>
      </c>
      <c r="J17" s="4"/>
      <c r="K17" s="4"/>
    </row>
    <row r="18" spans="1:11">
      <c r="A18" s="108">
        <v>28</v>
      </c>
      <c r="B18" s="109" t="s">
        <v>36</v>
      </c>
      <c r="C18" s="111" t="s">
        <v>37</v>
      </c>
      <c r="D18" s="117">
        <v>4.58</v>
      </c>
      <c r="E18" s="117" t="s">
        <v>88</v>
      </c>
      <c r="F18" s="117" t="s">
        <v>88</v>
      </c>
      <c r="G18" s="117">
        <f t="shared" si="1"/>
        <v>4.58</v>
      </c>
      <c r="J18" s="4"/>
      <c r="K18" s="4"/>
    </row>
    <row r="19" spans="1:11">
      <c r="A19" s="108">
        <v>26</v>
      </c>
      <c r="B19" s="109" t="s">
        <v>46</v>
      </c>
      <c r="C19" s="110" t="s">
        <v>44</v>
      </c>
      <c r="D19" s="117">
        <v>4.09</v>
      </c>
      <c r="E19" s="117">
        <v>4.53</v>
      </c>
      <c r="F19" s="117">
        <v>4.4800000000000004</v>
      </c>
      <c r="G19" s="117">
        <f t="shared" si="1"/>
        <v>4.53</v>
      </c>
      <c r="J19" s="4"/>
      <c r="K19" s="4"/>
    </row>
    <row r="20" spans="1:11">
      <c r="A20" s="108">
        <v>8</v>
      </c>
      <c r="B20" s="109" t="s">
        <v>14</v>
      </c>
      <c r="C20" s="111" t="s">
        <v>21</v>
      </c>
      <c r="D20" s="117" t="s">
        <v>88</v>
      </c>
      <c r="E20" s="117" t="s">
        <v>88</v>
      </c>
      <c r="F20" s="117">
        <v>4.49</v>
      </c>
      <c r="G20" s="117">
        <f t="shared" si="1"/>
        <v>4.49</v>
      </c>
    </row>
    <row r="21" spans="1:11">
      <c r="A21" s="108">
        <v>22</v>
      </c>
      <c r="B21" s="109" t="s">
        <v>35</v>
      </c>
      <c r="C21" s="111" t="s">
        <v>32</v>
      </c>
      <c r="D21" s="117">
        <v>4.34</v>
      </c>
      <c r="E21" s="117">
        <v>4.41</v>
      </c>
      <c r="F21" s="117">
        <v>4.3899999999999997</v>
      </c>
      <c r="G21" s="117">
        <f t="shared" si="1"/>
        <v>4.41</v>
      </c>
    </row>
    <row r="22" spans="1:11">
      <c r="A22" s="108">
        <v>20</v>
      </c>
      <c r="B22" s="109" t="s">
        <v>33</v>
      </c>
      <c r="C22" s="111" t="s">
        <v>32</v>
      </c>
      <c r="D22" s="117">
        <v>3.67</v>
      </c>
      <c r="E22" s="117">
        <v>4.18</v>
      </c>
      <c r="F22" s="117">
        <v>4.38</v>
      </c>
      <c r="G22" s="117">
        <f t="shared" si="1"/>
        <v>4.38</v>
      </c>
    </row>
    <row r="23" spans="1:11">
      <c r="A23" s="108">
        <v>30</v>
      </c>
      <c r="B23" s="109" t="s">
        <v>48</v>
      </c>
      <c r="C23" s="110" t="s">
        <v>73</v>
      </c>
      <c r="D23" s="117">
        <v>4.3099999999999996</v>
      </c>
      <c r="E23" s="117" t="s">
        <v>88</v>
      </c>
      <c r="F23" s="117">
        <v>4.33</v>
      </c>
      <c r="G23" s="117">
        <f t="shared" si="1"/>
        <v>4.33</v>
      </c>
    </row>
    <row r="24" spans="1:11">
      <c r="A24" s="108">
        <v>3</v>
      </c>
      <c r="B24" s="109" t="s">
        <v>27</v>
      </c>
      <c r="C24" s="110" t="s">
        <v>26</v>
      </c>
      <c r="D24" s="117">
        <v>3.93</v>
      </c>
      <c r="E24" s="117" t="s">
        <v>88</v>
      </c>
      <c r="F24" s="117">
        <v>4.28</v>
      </c>
      <c r="G24" s="117">
        <f t="shared" si="1"/>
        <v>4.28</v>
      </c>
    </row>
    <row r="25" spans="1:11">
      <c r="A25" s="108">
        <v>5</v>
      </c>
      <c r="B25" s="109" t="s">
        <v>75</v>
      </c>
      <c r="C25" s="110" t="s">
        <v>47</v>
      </c>
      <c r="D25" s="117">
        <v>3.82</v>
      </c>
      <c r="E25" s="117">
        <v>3.91</v>
      </c>
      <c r="F25" s="117">
        <v>4.1399999999999997</v>
      </c>
      <c r="G25" s="117">
        <f t="shared" si="1"/>
        <v>4.1399999999999997</v>
      </c>
    </row>
    <row r="26" spans="1:11">
      <c r="A26" s="108">
        <v>27</v>
      </c>
      <c r="B26" s="109" t="s">
        <v>43</v>
      </c>
      <c r="C26" s="111" t="s">
        <v>44</v>
      </c>
      <c r="D26" s="117" t="s">
        <v>88</v>
      </c>
      <c r="E26" s="117">
        <v>3.95</v>
      </c>
      <c r="F26" s="117">
        <v>4.1100000000000003</v>
      </c>
      <c r="G26" s="117">
        <f t="shared" si="1"/>
        <v>4.1100000000000003</v>
      </c>
    </row>
    <row r="27" spans="1:11">
      <c r="A27" s="108">
        <v>25</v>
      </c>
      <c r="B27" s="109" t="s">
        <v>45</v>
      </c>
      <c r="C27" s="110" t="s">
        <v>44</v>
      </c>
      <c r="D27" s="117">
        <v>4.0599999999999996</v>
      </c>
      <c r="E27" s="117">
        <v>4.0999999999999996</v>
      </c>
      <c r="F27" s="117" t="s">
        <v>92</v>
      </c>
      <c r="G27" s="117">
        <f t="shared" si="1"/>
        <v>4.0999999999999996</v>
      </c>
    </row>
    <row r="28" spans="1:11">
      <c r="A28" s="108">
        <v>19</v>
      </c>
      <c r="B28" s="109" t="s">
        <v>31</v>
      </c>
      <c r="C28" s="110" t="s">
        <v>32</v>
      </c>
      <c r="D28" s="117">
        <v>3.82</v>
      </c>
      <c r="E28" s="117">
        <v>4.01</v>
      </c>
      <c r="F28" s="117">
        <v>3.5</v>
      </c>
      <c r="G28" s="117">
        <f t="shared" si="1"/>
        <v>4.01</v>
      </c>
    </row>
    <row r="29" spans="1:11">
      <c r="A29" s="108">
        <v>9</v>
      </c>
      <c r="B29" s="109" t="s">
        <v>22</v>
      </c>
      <c r="C29" s="111" t="s">
        <v>21</v>
      </c>
      <c r="D29" s="117">
        <v>2.8</v>
      </c>
      <c r="E29" s="117">
        <v>2.82</v>
      </c>
      <c r="F29" s="117">
        <v>3.15</v>
      </c>
      <c r="G29" s="117">
        <f t="shared" si="1"/>
        <v>3.15</v>
      </c>
    </row>
    <row r="30" spans="1:11">
      <c r="A30" s="108">
        <v>13</v>
      </c>
      <c r="B30" s="109" t="s">
        <v>30</v>
      </c>
      <c r="C30" s="111" t="s">
        <v>28</v>
      </c>
      <c r="D30" s="117">
        <v>3.11</v>
      </c>
      <c r="E30" s="117" t="s">
        <v>88</v>
      </c>
      <c r="F30" s="117">
        <v>3.02</v>
      </c>
      <c r="G30" s="117">
        <f t="shared" si="1"/>
        <v>3.11</v>
      </c>
    </row>
    <row r="31" spans="1:11">
      <c r="A31" s="112">
        <v>33</v>
      </c>
      <c r="B31" s="113" t="s">
        <v>23</v>
      </c>
      <c r="C31" s="114" t="s">
        <v>21</v>
      </c>
      <c r="D31" s="119">
        <v>2.4500000000000002</v>
      </c>
      <c r="E31" s="119">
        <v>2.4700000000000002</v>
      </c>
      <c r="F31" s="119">
        <v>2.4300000000000002</v>
      </c>
      <c r="G31" s="117">
        <f t="shared" si="1"/>
        <v>2.4700000000000002</v>
      </c>
    </row>
  </sheetData>
  <pageMargins left="0.7" right="0.7" top="0.75" bottom="0.75" header="0.3" footer="0.3"/>
  <tableParts count="1">
    <tablePart r:id="rId1"/>
  </tableParts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workbookViewId="0">
      <selection activeCell="A2" sqref="A2"/>
    </sheetView>
  </sheetViews>
  <sheetFormatPr baseColWidth="10" defaultColWidth="8.83203125" defaultRowHeight="12" x14ac:dyDescent="0"/>
  <cols>
    <col min="1" max="1" width="8.83203125" style="87"/>
    <col min="2" max="2" width="16.6640625" style="87" customWidth="1"/>
    <col min="3" max="3" width="24.5" style="87" customWidth="1"/>
    <col min="4" max="4" width="12.5" style="87" customWidth="1"/>
    <col min="5" max="16384" width="8.83203125" style="87"/>
  </cols>
  <sheetData>
    <row r="1" spans="1:4">
      <c r="A1" s="1" t="s">
        <v>0</v>
      </c>
      <c r="B1" s="1" t="s">
        <v>5</v>
      </c>
      <c r="C1" s="1" t="s">
        <v>6</v>
      </c>
      <c r="D1" s="87" t="s">
        <v>87</v>
      </c>
    </row>
    <row r="2" spans="1:4">
      <c r="A2" s="108">
        <v>34</v>
      </c>
      <c r="B2" s="109" t="s">
        <v>41</v>
      </c>
      <c r="C2" s="110" t="s">
        <v>42</v>
      </c>
      <c r="D2" s="115">
        <v>11.78</v>
      </c>
    </row>
    <row r="3" spans="1:4">
      <c r="A3" s="108">
        <v>17</v>
      </c>
      <c r="B3" s="109" t="s">
        <v>67</v>
      </c>
      <c r="C3" s="110" t="s">
        <v>60</v>
      </c>
      <c r="D3" s="115">
        <v>11.57</v>
      </c>
    </row>
    <row r="4" spans="1:4">
      <c r="A4" s="108">
        <v>35</v>
      </c>
      <c r="B4" s="109" t="s">
        <v>70</v>
      </c>
      <c r="C4" s="110" t="s">
        <v>50</v>
      </c>
      <c r="D4" s="115">
        <v>11.24</v>
      </c>
    </row>
    <row r="5" spans="1:4">
      <c r="A5" s="108" t="s">
        <v>69</v>
      </c>
      <c r="B5" s="109" t="s">
        <v>55</v>
      </c>
      <c r="C5" s="110" t="s">
        <v>50</v>
      </c>
      <c r="D5" s="115">
        <v>11.06</v>
      </c>
    </row>
    <row r="6" spans="1:4">
      <c r="A6" s="108">
        <v>1</v>
      </c>
      <c r="B6" s="109" t="s">
        <v>25</v>
      </c>
      <c r="C6" s="110" t="s">
        <v>26</v>
      </c>
      <c r="D6" s="115">
        <v>10.97</v>
      </c>
    </row>
    <row r="7" spans="1:4">
      <c r="A7" s="108">
        <v>36</v>
      </c>
      <c r="B7" s="109" t="s">
        <v>71</v>
      </c>
      <c r="C7" s="110" t="s">
        <v>72</v>
      </c>
      <c r="D7" s="115">
        <v>10.47</v>
      </c>
    </row>
    <row r="8" spans="1:4">
      <c r="A8" s="108">
        <v>12</v>
      </c>
      <c r="B8" s="109" t="s">
        <v>16</v>
      </c>
      <c r="C8" s="110" t="s">
        <v>28</v>
      </c>
      <c r="D8" s="115">
        <v>10.35</v>
      </c>
    </row>
    <row r="9" spans="1:4">
      <c r="A9" s="108">
        <v>23</v>
      </c>
      <c r="B9" s="109" t="s">
        <v>38</v>
      </c>
      <c r="C9" s="110" t="s">
        <v>39</v>
      </c>
      <c r="D9" s="115">
        <v>10.33</v>
      </c>
    </row>
    <row r="10" spans="1:4">
      <c r="A10" s="108">
        <v>18</v>
      </c>
      <c r="B10" s="109" t="s">
        <v>68</v>
      </c>
      <c r="C10" s="110" t="s">
        <v>60</v>
      </c>
      <c r="D10" s="115">
        <v>10.26</v>
      </c>
    </row>
    <row r="11" spans="1:4">
      <c r="A11" s="108">
        <v>2</v>
      </c>
      <c r="B11" s="109" t="s">
        <v>17</v>
      </c>
      <c r="C11" s="110" t="s">
        <v>26</v>
      </c>
      <c r="D11" s="115">
        <v>10.029999999999999</v>
      </c>
    </row>
    <row r="12" spans="1:4">
      <c r="A12" s="108">
        <v>4</v>
      </c>
      <c r="B12" s="109" t="s">
        <v>15</v>
      </c>
      <c r="C12" s="110" t="s">
        <v>47</v>
      </c>
      <c r="D12" s="115">
        <v>9.74</v>
      </c>
    </row>
    <row r="13" spans="1:4">
      <c r="A13" s="108">
        <v>22</v>
      </c>
      <c r="B13" s="109" t="s">
        <v>35</v>
      </c>
      <c r="C13" s="111" t="s">
        <v>32</v>
      </c>
      <c r="D13" s="115">
        <v>9.6999999999999993</v>
      </c>
    </row>
    <row r="14" spans="1:4">
      <c r="A14" s="108">
        <v>16</v>
      </c>
      <c r="B14" s="109" t="s">
        <v>66</v>
      </c>
      <c r="C14" s="110" t="s">
        <v>60</v>
      </c>
      <c r="D14" s="115">
        <v>9.67</v>
      </c>
    </row>
    <row r="15" spans="1:4">
      <c r="A15" s="108">
        <v>14</v>
      </c>
      <c r="B15" s="109" t="s">
        <v>24</v>
      </c>
      <c r="C15" s="110" t="s">
        <v>28</v>
      </c>
      <c r="D15" s="115">
        <v>9.4600000000000009</v>
      </c>
    </row>
    <row r="16" spans="1:4">
      <c r="A16" s="108">
        <v>29</v>
      </c>
      <c r="B16" s="109" t="s">
        <v>13</v>
      </c>
      <c r="C16" s="110" t="s">
        <v>80</v>
      </c>
      <c r="D16" s="115">
        <v>9.33</v>
      </c>
    </row>
    <row r="17" spans="1:4">
      <c r="A17" s="108">
        <v>30</v>
      </c>
      <c r="B17" s="109" t="s">
        <v>48</v>
      </c>
      <c r="C17" s="110" t="s">
        <v>73</v>
      </c>
      <c r="D17" s="115">
        <v>9.1199999999999992</v>
      </c>
    </row>
    <row r="18" spans="1:4">
      <c r="A18" s="108">
        <v>21</v>
      </c>
      <c r="B18" s="109" t="s">
        <v>34</v>
      </c>
      <c r="C18" s="110" t="s">
        <v>32</v>
      </c>
      <c r="D18" s="115">
        <v>9.06</v>
      </c>
    </row>
    <row r="19" spans="1:4">
      <c r="A19" s="108">
        <v>26</v>
      </c>
      <c r="B19" s="109" t="s">
        <v>46</v>
      </c>
      <c r="C19" s="110" t="s">
        <v>44</v>
      </c>
      <c r="D19" s="115">
        <v>8.9600000000000009</v>
      </c>
    </row>
    <row r="20" spans="1:4">
      <c r="A20" s="108">
        <v>8</v>
      </c>
      <c r="B20" s="109" t="s">
        <v>14</v>
      </c>
      <c r="C20" s="111" t="s">
        <v>21</v>
      </c>
      <c r="D20" s="115">
        <v>8.9</v>
      </c>
    </row>
    <row r="21" spans="1:4">
      <c r="A21" s="108">
        <v>15</v>
      </c>
      <c r="B21" s="109" t="s">
        <v>65</v>
      </c>
      <c r="C21" s="110" t="s">
        <v>60</v>
      </c>
      <c r="D21" s="115">
        <v>8.8699999999999992</v>
      </c>
    </row>
    <row r="22" spans="1:4">
      <c r="A22" s="108">
        <v>11</v>
      </c>
      <c r="B22" s="109" t="s">
        <v>29</v>
      </c>
      <c r="C22" s="111" t="s">
        <v>28</v>
      </c>
      <c r="D22" s="115">
        <v>8.66</v>
      </c>
    </row>
    <row r="23" spans="1:4">
      <c r="A23" s="108">
        <v>20</v>
      </c>
      <c r="B23" s="109" t="s">
        <v>33</v>
      </c>
      <c r="C23" s="111" t="s">
        <v>32</v>
      </c>
      <c r="D23" s="115">
        <v>8.51</v>
      </c>
    </row>
    <row r="24" spans="1:4">
      <c r="A24" s="108">
        <v>19</v>
      </c>
      <c r="B24" s="109" t="s">
        <v>31</v>
      </c>
      <c r="C24" s="110" t="s">
        <v>32</v>
      </c>
      <c r="D24" s="115">
        <v>8.48</v>
      </c>
    </row>
    <row r="25" spans="1:4">
      <c r="A25" s="108">
        <v>25</v>
      </c>
      <c r="B25" s="109" t="s">
        <v>45</v>
      </c>
      <c r="C25" s="110" t="s">
        <v>44</v>
      </c>
      <c r="D25" s="115">
        <v>8.43</v>
      </c>
    </row>
    <row r="26" spans="1:4">
      <c r="A26" s="108">
        <v>3</v>
      </c>
      <c r="B26" s="109" t="s">
        <v>27</v>
      </c>
      <c r="C26" s="110" t="s">
        <v>26</v>
      </c>
      <c r="D26" s="115">
        <v>8.32</v>
      </c>
    </row>
    <row r="27" spans="1:4">
      <c r="A27" s="108" t="s">
        <v>83</v>
      </c>
      <c r="B27" s="109" t="s">
        <v>52</v>
      </c>
      <c r="C27" s="111" t="s">
        <v>50</v>
      </c>
      <c r="D27" s="115">
        <v>7.73</v>
      </c>
    </row>
    <row r="28" spans="1:4">
      <c r="A28" s="108">
        <v>24</v>
      </c>
      <c r="B28" s="109" t="s">
        <v>82</v>
      </c>
      <c r="C28" s="111" t="s">
        <v>39</v>
      </c>
      <c r="D28" s="115">
        <v>7.57</v>
      </c>
    </row>
    <row r="29" spans="1:4">
      <c r="A29" s="108">
        <v>28</v>
      </c>
      <c r="B29" s="109" t="s">
        <v>36</v>
      </c>
      <c r="C29" s="111" t="s">
        <v>37</v>
      </c>
      <c r="D29" s="115">
        <v>7.55</v>
      </c>
    </row>
    <row r="30" spans="1:4">
      <c r="A30" s="108">
        <v>9</v>
      </c>
      <c r="B30" s="109" t="s">
        <v>22</v>
      </c>
      <c r="C30" s="111" t="s">
        <v>21</v>
      </c>
      <c r="D30" s="115">
        <v>6.31</v>
      </c>
    </row>
    <row r="31" spans="1:4">
      <c r="A31" s="108">
        <v>5</v>
      </c>
      <c r="B31" s="109" t="s">
        <v>75</v>
      </c>
      <c r="C31" s="110" t="s">
        <v>47</v>
      </c>
      <c r="D31" s="115">
        <v>6.26</v>
      </c>
    </row>
    <row r="32" spans="1:4">
      <c r="A32" s="108">
        <v>13</v>
      </c>
      <c r="B32" s="109" t="s">
        <v>30</v>
      </c>
      <c r="C32" s="111" t="s">
        <v>28</v>
      </c>
      <c r="D32" s="115">
        <v>5.7</v>
      </c>
    </row>
    <row r="33" spans="1:4">
      <c r="A33" s="108">
        <v>27</v>
      </c>
      <c r="B33" s="109" t="s">
        <v>43</v>
      </c>
      <c r="C33" s="111" t="s">
        <v>44</v>
      </c>
      <c r="D33" s="115">
        <v>5.24</v>
      </c>
    </row>
    <row r="34" spans="1:4">
      <c r="A34" s="112">
        <v>33</v>
      </c>
      <c r="B34" s="113" t="s">
        <v>23</v>
      </c>
      <c r="C34" s="114" t="s">
        <v>21</v>
      </c>
      <c r="D34" s="116">
        <v>4.3600000000000003</v>
      </c>
    </row>
  </sheetData>
  <pageMargins left="0.7" right="0.7" top="0.75" bottom="0.75" header="0.3" footer="0.3"/>
  <pageSetup paperSize="9" orientation="landscape"/>
  <tableParts count="1">
    <tablePart r:id="rId1"/>
  </tableParts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workbookViewId="0">
      <selection activeCell="D14" sqref="D14"/>
    </sheetView>
  </sheetViews>
  <sheetFormatPr baseColWidth="10" defaultColWidth="8.83203125" defaultRowHeight="12" x14ac:dyDescent="0"/>
  <cols>
    <col min="1" max="1" width="8.83203125" style="87"/>
    <col min="2" max="2" width="15.6640625" style="87" customWidth="1"/>
    <col min="3" max="3" width="24.5" style="87" customWidth="1"/>
    <col min="4" max="4" width="14.33203125" style="87" customWidth="1"/>
    <col min="5" max="16384" width="8.83203125" style="87"/>
  </cols>
  <sheetData>
    <row r="1" spans="1:4">
      <c r="A1" s="91" t="s">
        <v>0</v>
      </c>
      <c r="B1" s="31" t="s">
        <v>5</v>
      </c>
      <c r="C1" s="31" t="s">
        <v>6</v>
      </c>
      <c r="D1" s="55" t="s">
        <v>94</v>
      </c>
    </row>
    <row r="2" spans="1:4">
      <c r="A2" s="92" t="s">
        <v>69</v>
      </c>
      <c r="B2" s="33" t="s">
        <v>55</v>
      </c>
      <c r="C2" s="89" t="s">
        <v>50</v>
      </c>
      <c r="D2" s="80">
        <v>1.95</v>
      </c>
    </row>
    <row r="3" spans="1:4">
      <c r="A3" s="92">
        <v>35</v>
      </c>
      <c r="B3" s="33" t="s">
        <v>70</v>
      </c>
      <c r="C3" s="89" t="s">
        <v>50</v>
      </c>
      <c r="D3" s="80">
        <v>1.9</v>
      </c>
    </row>
    <row r="4" spans="1:4">
      <c r="A4" s="100">
        <v>34</v>
      </c>
      <c r="B4" s="27" t="s">
        <v>41</v>
      </c>
      <c r="C4" s="101" t="s">
        <v>42</v>
      </c>
      <c r="D4" s="80">
        <v>1.85</v>
      </c>
    </row>
    <row r="5" spans="1:4">
      <c r="A5" s="92">
        <v>12</v>
      </c>
      <c r="B5" s="33" t="s">
        <v>16</v>
      </c>
      <c r="C5" s="89" t="s">
        <v>28</v>
      </c>
      <c r="D5" s="80">
        <v>1.75</v>
      </c>
    </row>
    <row r="6" spans="1:4">
      <c r="A6" s="83">
        <v>17</v>
      </c>
      <c r="B6" s="84" t="s">
        <v>67</v>
      </c>
      <c r="C6" s="85" t="s">
        <v>60</v>
      </c>
      <c r="D6" s="80">
        <v>1.75</v>
      </c>
    </row>
    <row r="7" spans="1:4">
      <c r="A7" s="92">
        <v>21</v>
      </c>
      <c r="B7" s="33" t="s">
        <v>34</v>
      </c>
      <c r="C7" s="89" t="s">
        <v>32</v>
      </c>
      <c r="D7" s="102">
        <v>1.7</v>
      </c>
    </row>
    <row r="8" spans="1:4">
      <c r="A8" s="92">
        <v>1</v>
      </c>
      <c r="B8" s="33" t="s">
        <v>25</v>
      </c>
      <c r="C8" s="89" t="s">
        <v>26</v>
      </c>
      <c r="D8" s="80">
        <v>1.65</v>
      </c>
    </row>
    <row r="9" spans="1:4">
      <c r="A9" s="92">
        <v>30</v>
      </c>
      <c r="B9" s="33" t="s">
        <v>48</v>
      </c>
      <c r="C9" s="89" t="s">
        <v>73</v>
      </c>
      <c r="D9" s="80">
        <v>1.65</v>
      </c>
    </row>
    <row r="10" spans="1:4">
      <c r="A10" s="92">
        <v>24</v>
      </c>
      <c r="B10" s="33" t="s">
        <v>82</v>
      </c>
      <c r="C10" s="90" t="s">
        <v>39</v>
      </c>
      <c r="D10" s="102">
        <v>1.6</v>
      </c>
    </row>
    <row r="11" spans="1:4">
      <c r="A11" s="83">
        <v>29</v>
      </c>
      <c r="B11" s="84" t="s">
        <v>13</v>
      </c>
      <c r="C11" s="85" t="s">
        <v>80</v>
      </c>
      <c r="D11" s="80">
        <v>1.6</v>
      </c>
    </row>
    <row r="12" spans="1:4">
      <c r="A12" s="83">
        <v>4</v>
      </c>
      <c r="B12" s="84" t="s">
        <v>15</v>
      </c>
      <c r="C12" s="85" t="s">
        <v>47</v>
      </c>
      <c r="D12" s="80">
        <v>1.55</v>
      </c>
    </row>
    <row r="13" spans="1:4">
      <c r="A13" s="83">
        <v>14</v>
      </c>
      <c r="B13" s="84" t="s">
        <v>24</v>
      </c>
      <c r="C13" s="85" t="s">
        <v>28</v>
      </c>
      <c r="D13" s="80">
        <v>1.55</v>
      </c>
    </row>
    <row r="14" spans="1:4">
      <c r="A14" s="83">
        <v>8</v>
      </c>
      <c r="B14" s="84" t="s">
        <v>14</v>
      </c>
      <c r="C14" s="86" t="s">
        <v>21</v>
      </c>
      <c r="D14" s="80">
        <v>1.5</v>
      </c>
    </row>
    <row r="15" spans="1:4">
      <c r="A15" s="83">
        <v>23</v>
      </c>
      <c r="B15" s="84" t="s">
        <v>38</v>
      </c>
      <c r="C15" s="85" t="s">
        <v>39</v>
      </c>
      <c r="D15" s="102">
        <v>1.5</v>
      </c>
    </row>
    <row r="16" spans="1:4">
      <c r="A16" s="83">
        <v>27</v>
      </c>
      <c r="B16" s="84" t="s">
        <v>43</v>
      </c>
      <c r="C16" s="86" t="s">
        <v>44</v>
      </c>
      <c r="D16" s="80">
        <v>1.5</v>
      </c>
    </row>
    <row r="17" spans="1:4">
      <c r="A17" s="83">
        <v>16</v>
      </c>
      <c r="B17" s="84" t="s">
        <v>66</v>
      </c>
      <c r="C17" s="85" t="s">
        <v>60</v>
      </c>
      <c r="D17" s="80">
        <v>1.45</v>
      </c>
    </row>
    <row r="18" spans="1:4">
      <c r="A18" s="83">
        <v>2</v>
      </c>
      <c r="B18" s="84" t="s">
        <v>17</v>
      </c>
      <c r="C18" s="85" t="s">
        <v>26</v>
      </c>
      <c r="D18" s="80">
        <v>1.4</v>
      </c>
    </row>
    <row r="19" spans="1:4">
      <c r="A19" s="83">
        <v>11</v>
      </c>
      <c r="B19" s="84" t="s">
        <v>29</v>
      </c>
      <c r="C19" s="86" t="s">
        <v>28</v>
      </c>
      <c r="D19" s="80">
        <v>1.4</v>
      </c>
    </row>
    <row r="20" spans="1:4">
      <c r="A20" s="83">
        <v>15</v>
      </c>
      <c r="B20" s="84" t="s">
        <v>65</v>
      </c>
      <c r="C20" s="85" t="s">
        <v>60</v>
      </c>
      <c r="D20" s="80">
        <v>1.4</v>
      </c>
    </row>
    <row r="21" spans="1:4">
      <c r="A21" s="83">
        <v>18</v>
      </c>
      <c r="B21" s="84" t="s">
        <v>68</v>
      </c>
      <c r="C21" s="85" t="s">
        <v>60</v>
      </c>
      <c r="D21" s="80">
        <v>1.4</v>
      </c>
    </row>
    <row r="22" spans="1:4">
      <c r="A22" s="83">
        <v>3</v>
      </c>
      <c r="B22" s="84" t="s">
        <v>27</v>
      </c>
      <c r="C22" s="85" t="s">
        <v>26</v>
      </c>
      <c r="D22" s="80">
        <v>1.35</v>
      </c>
    </row>
    <row r="23" spans="1:4">
      <c r="A23" s="83">
        <v>36</v>
      </c>
      <c r="B23" s="84" t="s">
        <v>71</v>
      </c>
      <c r="C23" s="85" t="s">
        <v>72</v>
      </c>
      <c r="D23" s="80">
        <v>1.35</v>
      </c>
    </row>
    <row r="24" spans="1:4">
      <c r="A24" s="83">
        <v>22</v>
      </c>
      <c r="B24" s="84" t="s">
        <v>35</v>
      </c>
      <c r="C24" s="86" t="s">
        <v>32</v>
      </c>
      <c r="D24" s="80">
        <v>1.3</v>
      </c>
    </row>
    <row r="25" spans="1:4">
      <c r="A25" s="83">
        <v>26</v>
      </c>
      <c r="B25" s="84" t="s">
        <v>46</v>
      </c>
      <c r="C25" s="85" t="s">
        <v>44</v>
      </c>
      <c r="D25" s="80">
        <v>1.3</v>
      </c>
    </row>
    <row r="26" spans="1:4">
      <c r="A26" s="83">
        <v>28</v>
      </c>
      <c r="B26" s="84" t="s">
        <v>36</v>
      </c>
      <c r="C26" s="86" t="s">
        <v>37</v>
      </c>
      <c r="D26" s="80">
        <v>1.25</v>
      </c>
    </row>
    <row r="27" spans="1:4">
      <c r="A27" s="83">
        <v>5</v>
      </c>
      <c r="B27" s="84" t="s">
        <v>75</v>
      </c>
      <c r="C27" s="85" t="s">
        <v>47</v>
      </c>
      <c r="D27" s="80">
        <v>1.2</v>
      </c>
    </row>
    <row r="28" spans="1:4">
      <c r="A28" s="83">
        <v>20</v>
      </c>
      <c r="B28" s="84" t="s">
        <v>33</v>
      </c>
      <c r="C28" s="86" t="s">
        <v>32</v>
      </c>
      <c r="D28" s="80">
        <v>1.2</v>
      </c>
    </row>
    <row r="29" spans="1:4">
      <c r="A29" s="83">
        <v>25</v>
      </c>
      <c r="B29" s="84" t="s">
        <v>45</v>
      </c>
      <c r="C29" s="85" t="s">
        <v>44</v>
      </c>
      <c r="D29" s="80">
        <v>1.2</v>
      </c>
    </row>
    <row r="30" spans="1:4">
      <c r="A30" s="83">
        <v>9</v>
      </c>
      <c r="B30" s="84" t="s">
        <v>22</v>
      </c>
      <c r="C30" s="86" t="s">
        <v>21</v>
      </c>
      <c r="D30" s="80">
        <v>1.1000000000000001</v>
      </c>
    </row>
    <row r="31" spans="1:4">
      <c r="A31" s="83">
        <v>13</v>
      </c>
      <c r="B31" s="84" t="s">
        <v>30</v>
      </c>
      <c r="C31" s="86" t="s">
        <v>28</v>
      </c>
      <c r="D31" s="80">
        <v>1.05</v>
      </c>
    </row>
    <row r="32" spans="1:4">
      <c r="A32" s="83" t="s">
        <v>83</v>
      </c>
      <c r="B32" s="84" t="s">
        <v>52</v>
      </c>
      <c r="C32" s="86" t="s">
        <v>50</v>
      </c>
      <c r="D32" s="80">
        <v>1</v>
      </c>
    </row>
    <row r="33" spans="1:4">
      <c r="A33" s="83">
        <v>19</v>
      </c>
      <c r="B33" s="84" t="s">
        <v>31</v>
      </c>
      <c r="C33" s="85" t="s">
        <v>32</v>
      </c>
      <c r="D33" s="33">
        <v>0</v>
      </c>
    </row>
    <row r="34" spans="1:4">
      <c r="A34" s="105">
        <v>33</v>
      </c>
      <c r="B34" s="106" t="s">
        <v>23</v>
      </c>
      <c r="C34" s="107" t="s">
        <v>21</v>
      </c>
      <c r="D34" s="53">
        <v>0</v>
      </c>
    </row>
  </sheetData>
  <pageMargins left="0.7" right="0.7" top="0.75" bottom="0.75" header="0.3" footer="0.3"/>
  <tableParts count="1">
    <tablePart r:id="rId1"/>
  </tableParts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workbookViewId="0">
      <selection activeCell="F2" sqref="F2"/>
    </sheetView>
  </sheetViews>
  <sheetFormatPr baseColWidth="10" defaultColWidth="8.83203125" defaultRowHeight="12" x14ac:dyDescent="0"/>
  <cols>
    <col min="1" max="1" width="25.33203125" customWidth="1"/>
    <col min="2" max="2" width="26" customWidth="1"/>
    <col min="3" max="3" width="10" customWidth="1"/>
    <col min="5" max="5" width="10.83203125" customWidth="1"/>
  </cols>
  <sheetData>
    <row r="1" spans="1:6" ht="15">
      <c r="A1" s="34" t="s">
        <v>79</v>
      </c>
      <c r="B1" s="34" t="s">
        <v>78</v>
      </c>
      <c r="C1" s="34" t="s">
        <v>76</v>
      </c>
      <c r="D1" s="34" t="s">
        <v>77</v>
      </c>
      <c r="E1" s="26" t="s">
        <v>81</v>
      </c>
      <c r="F1" s="24" t="s">
        <v>119</v>
      </c>
    </row>
    <row r="2" spans="1:6" ht="15">
      <c r="A2" s="39" t="s">
        <v>70</v>
      </c>
      <c r="B2" s="39" t="s">
        <v>50</v>
      </c>
      <c r="C2" s="26">
        <v>2</v>
      </c>
      <c r="D2" s="103">
        <v>7</v>
      </c>
      <c r="E2" s="104">
        <v>8.58</v>
      </c>
      <c r="F2" s="21"/>
    </row>
    <row r="3" spans="1:6" ht="15">
      <c r="A3" s="39" t="s">
        <v>67</v>
      </c>
      <c r="B3" s="39" t="s">
        <v>60</v>
      </c>
      <c r="C3" s="26">
        <v>2</v>
      </c>
      <c r="D3" s="103">
        <v>4</v>
      </c>
      <c r="E3" s="104">
        <v>9.26</v>
      </c>
      <c r="F3" s="21"/>
    </row>
    <row r="4" spans="1:6" ht="15">
      <c r="A4" s="40" t="s">
        <v>41</v>
      </c>
      <c r="B4" s="40" t="s">
        <v>42</v>
      </c>
      <c r="C4" s="26">
        <v>2</v>
      </c>
      <c r="D4" s="103">
        <v>5</v>
      </c>
      <c r="E4" s="104">
        <v>9.76</v>
      </c>
      <c r="F4" s="21"/>
    </row>
    <row r="5" spans="1:6" ht="15">
      <c r="A5" s="41" t="s">
        <v>13</v>
      </c>
      <c r="B5" s="41"/>
      <c r="C5" s="26">
        <v>4</v>
      </c>
      <c r="D5" s="103">
        <v>4</v>
      </c>
      <c r="E5" s="104">
        <v>10.57</v>
      </c>
      <c r="F5" s="21"/>
    </row>
    <row r="6" spans="1:6" ht="15">
      <c r="A6" s="39" t="s">
        <v>38</v>
      </c>
      <c r="B6" s="39" t="s">
        <v>39</v>
      </c>
      <c r="C6" s="26">
        <v>3</v>
      </c>
      <c r="D6" s="103">
        <v>5</v>
      </c>
      <c r="E6" s="104">
        <v>10.75</v>
      </c>
      <c r="F6" s="21"/>
    </row>
    <row r="7" spans="1:6" ht="15">
      <c r="A7" s="39" t="s">
        <v>34</v>
      </c>
      <c r="B7" s="39" t="s">
        <v>32</v>
      </c>
      <c r="C7" s="26">
        <v>5</v>
      </c>
      <c r="D7" s="103">
        <v>7</v>
      </c>
      <c r="E7" s="104">
        <v>10.76</v>
      </c>
      <c r="F7" s="21" t="s">
        <v>118</v>
      </c>
    </row>
    <row r="8" spans="1:6" ht="15">
      <c r="A8" s="35" t="s">
        <v>14</v>
      </c>
      <c r="B8" s="36" t="s">
        <v>21</v>
      </c>
      <c r="C8" s="26">
        <v>1</v>
      </c>
      <c r="D8" s="103">
        <v>3</v>
      </c>
      <c r="E8" s="104">
        <v>10.9</v>
      </c>
      <c r="F8" s="21"/>
    </row>
    <row r="9" spans="1:6" ht="15">
      <c r="A9" s="35" t="s">
        <v>52</v>
      </c>
      <c r="B9" s="36" t="s">
        <v>50</v>
      </c>
      <c r="C9" s="26">
        <v>1</v>
      </c>
      <c r="D9" s="103">
        <v>2</v>
      </c>
      <c r="E9" s="104">
        <v>11.01</v>
      </c>
      <c r="F9" s="21"/>
    </row>
    <row r="10" spans="1:6" ht="15">
      <c r="A10" s="39" t="s">
        <v>25</v>
      </c>
      <c r="B10" s="39" t="s">
        <v>26</v>
      </c>
      <c r="C10" s="26">
        <v>3</v>
      </c>
      <c r="D10" s="103">
        <v>2</v>
      </c>
      <c r="E10" s="104">
        <v>11.3</v>
      </c>
      <c r="F10" s="21"/>
    </row>
    <row r="11" spans="1:6" ht="15">
      <c r="A11" s="39" t="s">
        <v>24</v>
      </c>
      <c r="B11" s="39" t="s">
        <v>28</v>
      </c>
      <c r="C11" s="26">
        <v>4</v>
      </c>
      <c r="D11" s="103">
        <v>3</v>
      </c>
      <c r="E11" s="104">
        <v>11.34</v>
      </c>
      <c r="F11" s="21"/>
    </row>
    <row r="12" spans="1:6" ht="15">
      <c r="A12" s="39" t="s">
        <v>48</v>
      </c>
      <c r="B12" s="39" t="s">
        <v>73</v>
      </c>
      <c r="C12" s="26">
        <v>2</v>
      </c>
      <c r="D12" s="103">
        <v>6</v>
      </c>
      <c r="E12" s="104">
        <v>11.45</v>
      </c>
      <c r="F12" s="21"/>
    </row>
    <row r="13" spans="1:6" ht="15">
      <c r="A13" s="39" t="s">
        <v>71</v>
      </c>
      <c r="B13" s="39" t="s">
        <v>72</v>
      </c>
      <c r="C13" s="26">
        <v>5</v>
      </c>
      <c r="D13" s="103">
        <v>2</v>
      </c>
      <c r="E13" s="104">
        <v>11.54</v>
      </c>
      <c r="F13" s="21" t="s">
        <v>118</v>
      </c>
    </row>
    <row r="14" spans="1:6" ht="15">
      <c r="A14" s="39" t="s">
        <v>17</v>
      </c>
      <c r="B14" s="39" t="s">
        <v>26</v>
      </c>
      <c r="C14" s="26">
        <v>3</v>
      </c>
      <c r="D14" s="103">
        <v>6</v>
      </c>
      <c r="E14" s="104">
        <v>11.61</v>
      </c>
      <c r="F14" s="21" t="s">
        <v>118</v>
      </c>
    </row>
    <row r="15" spans="1:6" ht="15">
      <c r="A15" s="35" t="s">
        <v>29</v>
      </c>
      <c r="B15" s="36" t="s">
        <v>28</v>
      </c>
      <c r="C15" s="26">
        <v>1</v>
      </c>
      <c r="D15" s="103">
        <v>1</v>
      </c>
      <c r="E15" s="104">
        <v>11.66</v>
      </c>
      <c r="F15" s="21" t="s">
        <v>118</v>
      </c>
    </row>
    <row r="16" spans="1:6" ht="15">
      <c r="A16" s="35" t="s">
        <v>43</v>
      </c>
      <c r="B16" s="36" t="s">
        <v>44</v>
      </c>
      <c r="C16" s="26">
        <v>1</v>
      </c>
      <c r="D16" s="103">
        <v>4</v>
      </c>
      <c r="E16" s="104">
        <v>11.79</v>
      </c>
      <c r="F16" s="21" t="s">
        <v>118</v>
      </c>
    </row>
    <row r="17" spans="1:6" ht="15">
      <c r="A17" s="41" t="s">
        <v>15</v>
      </c>
      <c r="B17" s="41" t="s">
        <v>47</v>
      </c>
      <c r="C17" s="26">
        <v>3</v>
      </c>
      <c r="D17" s="103">
        <v>3</v>
      </c>
      <c r="E17" s="104">
        <v>11.81</v>
      </c>
      <c r="F17" s="21"/>
    </row>
    <row r="18" spans="1:6" ht="15">
      <c r="A18" s="35" t="s">
        <v>36</v>
      </c>
      <c r="B18" s="36" t="s">
        <v>37</v>
      </c>
      <c r="C18" s="26">
        <v>1</v>
      </c>
      <c r="D18" s="103">
        <v>7</v>
      </c>
      <c r="E18" s="104">
        <v>12.01</v>
      </c>
      <c r="F18" s="21"/>
    </row>
    <row r="19" spans="1:6" ht="15">
      <c r="A19" s="39" t="s">
        <v>68</v>
      </c>
      <c r="B19" s="39" t="s">
        <v>60</v>
      </c>
      <c r="C19" s="26">
        <v>4</v>
      </c>
      <c r="D19" s="103">
        <v>2</v>
      </c>
      <c r="E19" s="104">
        <v>12.02</v>
      </c>
      <c r="F19" s="21"/>
    </row>
    <row r="20" spans="1:6" ht="15">
      <c r="A20" s="39" t="s">
        <v>65</v>
      </c>
      <c r="B20" s="39" t="s">
        <v>60</v>
      </c>
      <c r="C20" s="26">
        <v>4</v>
      </c>
      <c r="D20" s="103">
        <v>5</v>
      </c>
      <c r="E20" s="104">
        <v>12.03</v>
      </c>
      <c r="F20" s="21"/>
    </row>
    <row r="21" spans="1:6" ht="15">
      <c r="A21" s="39" t="s">
        <v>66</v>
      </c>
      <c r="B21" s="39" t="s">
        <v>60</v>
      </c>
      <c r="C21" s="26">
        <v>3</v>
      </c>
      <c r="D21" s="103">
        <v>7</v>
      </c>
      <c r="E21" s="104">
        <v>12.66</v>
      </c>
      <c r="F21" s="21"/>
    </row>
    <row r="22" spans="1:6" ht="15">
      <c r="A22" s="39" t="s">
        <v>27</v>
      </c>
      <c r="B22" s="39" t="s">
        <v>26</v>
      </c>
      <c r="C22" s="26">
        <v>5</v>
      </c>
      <c r="D22" s="103">
        <v>1</v>
      </c>
      <c r="E22" s="104">
        <v>12.69</v>
      </c>
      <c r="F22" s="21" t="s">
        <v>118</v>
      </c>
    </row>
    <row r="23" spans="1:6" ht="15">
      <c r="A23" s="39" t="s">
        <v>46</v>
      </c>
      <c r="B23" s="39" t="s">
        <v>44</v>
      </c>
      <c r="C23" s="26">
        <v>4</v>
      </c>
      <c r="D23" s="103">
        <v>6</v>
      </c>
      <c r="E23" s="104">
        <v>12.74</v>
      </c>
      <c r="F23" s="21"/>
    </row>
    <row r="24" spans="1:6" ht="15">
      <c r="A24" s="39" t="s">
        <v>75</v>
      </c>
      <c r="B24" s="39" t="s">
        <v>47</v>
      </c>
      <c r="C24" s="26">
        <v>5</v>
      </c>
      <c r="D24" s="103">
        <v>6</v>
      </c>
      <c r="E24" s="104">
        <v>12.94</v>
      </c>
      <c r="F24" s="21" t="s">
        <v>118</v>
      </c>
    </row>
    <row r="25" spans="1:6" ht="15">
      <c r="A25" s="39" t="s">
        <v>31</v>
      </c>
      <c r="B25" s="39" t="s">
        <v>32</v>
      </c>
      <c r="C25" s="26">
        <v>5</v>
      </c>
      <c r="D25" s="103">
        <v>5</v>
      </c>
      <c r="E25" s="104">
        <v>13.2</v>
      </c>
      <c r="F25" s="21" t="s">
        <v>118</v>
      </c>
    </row>
    <row r="26" spans="1:6" ht="15">
      <c r="A26" s="39" t="s">
        <v>33</v>
      </c>
      <c r="B26" s="42" t="s">
        <v>32</v>
      </c>
      <c r="C26" s="26">
        <v>5</v>
      </c>
      <c r="D26" s="103">
        <v>3</v>
      </c>
      <c r="E26" s="104">
        <v>13.34</v>
      </c>
      <c r="F26" s="21" t="s">
        <v>118</v>
      </c>
    </row>
    <row r="27" spans="1:6" ht="15">
      <c r="A27" s="35" t="s">
        <v>22</v>
      </c>
      <c r="B27" s="36" t="s">
        <v>21</v>
      </c>
      <c r="C27" s="26">
        <v>1</v>
      </c>
      <c r="D27" s="103">
        <v>6</v>
      </c>
      <c r="E27" s="104">
        <v>13.64</v>
      </c>
      <c r="F27" s="21" t="s">
        <v>118</v>
      </c>
    </row>
    <row r="28" spans="1:6" ht="15">
      <c r="A28" s="39" t="s">
        <v>82</v>
      </c>
      <c r="B28" s="42" t="s">
        <v>39</v>
      </c>
      <c r="C28" s="26">
        <v>3</v>
      </c>
      <c r="D28" s="103">
        <v>4</v>
      </c>
      <c r="E28" s="104">
        <v>13.85</v>
      </c>
      <c r="F28" s="21"/>
    </row>
    <row r="29" spans="1:6" ht="15">
      <c r="A29" s="39" t="s">
        <v>45</v>
      </c>
      <c r="B29" s="39" t="s">
        <v>44</v>
      </c>
      <c r="C29" s="26">
        <v>5</v>
      </c>
      <c r="D29" s="103">
        <v>4</v>
      </c>
      <c r="E29" s="104">
        <v>14.15</v>
      </c>
      <c r="F29" s="21" t="s">
        <v>118</v>
      </c>
    </row>
    <row r="30" spans="1:6" ht="15">
      <c r="A30" s="35" t="s">
        <v>30</v>
      </c>
      <c r="B30" s="36" t="s">
        <v>28</v>
      </c>
      <c r="C30" s="26">
        <v>1</v>
      </c>
      <c r="D30" s="103">
        <v>8</v>
      </c>
      <c r="E30" s="104">
        <v>14.72</v>
      </c>
      <c r="F30" s="21" t="s">
        <v>118</v>
      </c>
    </row>
    <row r="31" spans="1:6" ht="15">
      <c r="A31" s="37" t="s">
        <v>23</v>
      </c>
      <c r="B31" s="38" t="s">
        <v>21</v>
      </c>
      <c r="C31" s="26">
        <v>1</v>
      </c>
      <c r="D31" s="103">
        <v>5</v>
      </c>
      <c r="E31" s="104">
        <v>17.5</v>
      </c>
      <c r="F31" s="21" t="s">
        <v>118</v>
      </c>
    </row>
  </sheetData>
  <pageMargins left="0.7" right="0.7" top="0.75" bottom="0.75" header="0.3" footer="0.3"/>
  <pageSetup paperSize="9" orientation="portrait" horizontalDpi="4294967292" verticalDpi="4294967292"/>
  <tableParts count="1">
    <tablePart r:id="rId1"/>
  </tableParts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7"/>
  <sheetViews>
    <sheetView workbookViewId="0">
      <selection activeCell="D2" sqref="D2:D27"/>
    </sheetView>
  </sheetViews>
  <sheetFormatPr baseColWidth="10" defaultColWidth="8.83203125" defaultRowHeight="12" x14ac:dyDescent="0"/>
  <cols>
    <col min="2" max="2" width="19.5" customWidth="1"/>
    <col min="3" max="3" width="24.5" customWidth="1"/>
    <col min="4" max="4" width="13.5" customWidth="1"/>
  </cols>
  <sheetData>
    <row r="1" spans="1:4">
      <c r="A1" s="91" t="s">
        <v>0</v>
      </c>
      <c r="B1" s="31" t="s">
        <v>5</v>
      </c>
      <c r="C1" s="31" t="s">
        <v>6</v>
      </c>
      <c r="D1" s="55" t="s">
        <v>94</v>
      </c>
    </row>
    <row r="2" spans="1:4">
      <c r="A2" s="100">
        <v>34</v>
      </c>
      <c r="B2" s="27" t="s">
        <v>41</v>
      </c>
      <c r="C2" s="101" t="s">
        <v>42</v>
      </c>
      <c r="D2" s="80">
        <v>3.2</v>
      </c>
    </row>
    <row r="3" spans="1:4">
      <c r="A3" s="92">
        <v>17</v>
      </c>
      <c r="B3" s="33" t="s">
        <v>67</v>
      </c>
      <c r="C3" s="89" t="s">
        <v>60</v>
      </c>
      <c r="D3" s="80">
        <v>3</v>
      </c>
    </row>
    <row r="4" spans="1:4">
      <c r="A4" s="92">
        <v>18</v>
      </c>
      <c r="B4" s="33" t="s">
        <v>68</v>
      </c>
      <c r="C4" s="89" t="s">
        <v>60</v>
      </c>
      <c r="D4" s="80">
        <v>3</v>
      </c>
    </row>
    <row r="5" spans="1:4">
      <c r="A5" s="92">
        <v>1</v>
      </c>
      <c r="B5" s="33" t="s">
        <v>25</v>
      </c>
      <c r="C5" s="89" t="s">
        <v>26</v>
      </c>
      <c r="D5" s="80">
        <v>2.8</v>
      </c>
    </row>
    <row r="6" spans="1:4">
      <c r="A6" s="92">
        <v>16</v>
      </c>
      <c r="B6" s="33" t="s">
        <v>66</v>
      </c>
      <c r="C6" s="89" t="s">
        <v>60</v>
      </c>
      <c r="D6" s="80">
        <v>2.8</v>
      </c>
    </row>
    <row r="7" spans="1:4">
      <c r="A7" s="92">
        <v>30</v>
      </c>
      <c r="B7" s="33" t="s">
        <v>48</v>
      </c>
      <c r="C7" s="89" t="s">
        <v>73</v>
      </c>
      <c r="D7" s="80">
        <v>2.8</v>
      </c>
    </row>
    <row r="8" spans="1:4">
      <c r="A8" s="93">
        <v>4</v>
      </c>
      <c r="B8" s="74" t="s">
        <v>15</v>
      </c>
      <c r="C8" s="94" t="s">
        <v>47</v>
      </c>
      <c r="D8" s="80">
        <v>2.7</v>
      </c>
    </row>
    <row r="9" spans="1:4">
      <c r="A9" s="95">
        <v>8</v>
      </c>
      <c r="B9" s="96" t="s">
        <v>14</v>
      </c>
      <c r="C9" s="97" t="s">
        <v>21</v>
      </c>
      <c r="D9" s="80">
        <v>2.7</v>
      </c>
    </row>
    <row r="10" spans="1:4">
      <c r="A10" s="92">
        <v>21</v>
      </c>
      <c r="B10" s="33" t="s">
        <v>34</v>
      </c>
      <c r="C10" s="89" t="s">
        <v>32</v>
      </c>
      <c r="D10" s="102">
        <v>2.7</v>
      </c>
    </row>
    <row r="11" spans="1:4">
      <c r="A11" s="92">
        <v>23</v>
      </c>
      <c r="B11" s="33" t="s">
        <v>38</v>
      </c>
      <c r="C11" s="89" t="s">
        <v>39</v>
      </c>
      <c r="D11" s="102">
        <v>2.7</v>
      </c>
    </row>
    <row r="12" spans="1:4">
      <c r="A12" s="93">
        <v>29</v>
      </c>
      <c r="B12" s="74" t="s">
        <v>13</v>
      </c>
      <c r="C12" s="94" t="s">
        <v>80</v>
      </c>
      <c r="D12" s="80">
        <v>2.6</v>
      </c>
    </row>
    <row r="13" spans="1:4">
      <c r="A13" s="92">
        <v>2</v>
      </c>
      <c r="B13" s="33" t="s">
        <v>17</v>
      </c>
      <c r="C13" s="89" t="s">
        <v>26</v>
      </c>
      <c r="D13" s="80">
        <v>2.4</v>
      </c>
    </row>
    <row r="14" spans="1:4">
      <c r="A14" s="92">
        <v>14</v>
      </c>
      <c r="B14" s="33" t="s">
        <v>24</v>
      </c>
      <c r="C14" s="89" t="s">
        <v>28</v>
      </c>
      <c r="D14" s="80">
        <v>2.4</v>
      </c>
    </row>
    <row r="15" spans="1:4">
      <c r="A15" s="92">
        <v>19</v>
      </c>
      <c r="B15" s="33" t="s">
        <v>31</v>
      </c>
      <c r="C15" s="89" t="s">
        <v>32</v>
      </c>
      <c r="D15" s="80">
        <v>2.4</v>
      </c>
    </row>
    <row r="16" spans="1:4">
      <c r="A16" s="92">
        <v>20</v>
      </c>
      <c r="B16" s="33" t="s">
        <v>33</v>
      </c>
      <c r="C16" s="90" t="s">
        <v>32</v>
      </c>
      <c r="D16" s="80">
        <v>2.4</v>
      </c>
    </row>
    <row r="17" spans="1:4">
      <c r="A17" s="92">
        <v>36</v>
      </c>
      <c r="B17" s="33" t="s">
        <v>71</v>
      </c>
      <c r="C17" s="89" t="s">
        <v>72</v>
      </c>
      <c r="D17" s="80">
        <v>2.4</v>
      </c>
    </row>
    <row r="18" spans="1:4">
      <c r="A18" s="92">
        <v>15</v>
      </c>
      <c r="B18" s="33" t="s">
        <v>65</v>
      </c>
      <c r="C18" s="89" t="s">
        <v>60</v>
      </c>
      <c r="D18" s="80">
        <v>2.2000000000000002</v>
      </c>
    </row>
    <row r="19" spans="1:4">
      <c r="A19" s="92">
        <v>26</v>
      </c>
      <c r="B19" s="33" t="s">
        <v>46</v>
      </c>
      <c r="C19" s="89" t="s">
        <v>44</v>
      </c>
      <c r="D19" s="80">
        <v>2.2000000000000002</v>
      </c>
    </row>
    <row r="20" spans="1:4">
      <c r="A20" s="95">
        <v>27</v>
      </c>
      <c r="B20" s="96" t="s">
        <v>43</v>
      </c>
      <c r="C20" s="97" t="s">
        <v>44</v>
      </c>
      <c r="D20" s="80">
        <v>2.2000000000000002</v>
      </c>
    </row>
    <row r="21" spans="1:4">
      <c r="A21" s="95">
        <v>11</v>
      </c>
      <c r="B21" s="96" t="s">
        <v>29</v>
      </c>
      <c r="C21" s="97" t="s">
        <v>28</v>
      </c>
      <c r="D21" s="80">
        <v>2</v>
      </c>
    </row>
    <row r="22" spans="1:4">
      <c r="A22" s="92">
        <v>24</v>
      </c>
      <c r="B22" s="33" t="s">
        <v>82</v>
      </c>
      <c r="C22" s="90" t="s">
        <v>39</v>
      </c>
      <c r="D22" s="102">
        <v>2</v>
      </c>
    </row>
    <row r="23" spans="1:4">
      <c r="A23" s="92">
        <v>3</v>
      </c>
      <c r="B23" s="33" t="s">
        <v>27</v>
      </c>
      <c r="C23" s="89" t="s">
        <v>26</v>
      </c>
      <c r="D23" s="80">
        <v>1.8</v>
      </c>
    </row>
    <row r="24" spans="1:4">
      <c r="A24" s="92">
        <v>5</v>
      </c>
      <c r="B24" s="33" t="s">
        <v>75</v>
      </c>
      <c r="C24" s="89" t="s">
        <v>47</v>
      </c>
      <c r="D24" s="80">
        <v>1.8</v>
      </c>
    </row>
    <row r="25" spans="1:4">
      <c r="A25" s="95">
        <v>9</v>
      </c>
      <c r="B25" s="96" t="s">
        <v>22</v>
      </c>
      <c r="C25" s="97" t="s">
        <v>21</v>
      </c>
      <c r="D25" s="80">
        <v>1.6</v>
      </c>
    </row>
    <row r="26" spans="1:4">
      <c r="A26" s="95">
        <v>28</v>
      </c>
      <c r="B26" s="96" t="s">
        <v>36</v>
      </c>
      <c r="C26" s="97" t="s">
        <v>37</v>
      </c>
      <c r="D26" s="80">
        <v>0</v>
      </c>
    </row>
    <row r="27" spans="1:4">
      <c r="A27" s="98">
        <v>33</v>
      </c>
      <c r="B27" s="29" t="s">
        <v>23</v>
      </c>
      <c r="C27" s="99" t="s">
        <v>21</v>
      </c>
      <c r="D27" s="80">
        <v>0</v>
      </c>
    </row>
  </sheetData>
  <pageMargins left="0.7" right="0.7" top="0.75" bottom="0.75" header="0.3" footer="0.3"/>
  <tableParts count="1">
    <tablePart r:id="rId1"/>
  </tableParts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"/>
  <sheetViews>
    <sheetView workbookViewId="0">
      <selection activeCell="C15" sqref="C15"/>
    </sheetView>
  </sheetViews>
  <sheetFormatPr baseColWidth="10" defaultColWidth="8.83203125" defaultRowHeight="12" x14ac:dyDescent="0"/>
  <cols>
    <col min="2" max="2" width="23.83203125" customWidth="1"/>
    <col min="3" max="3" width="22.83203125" customWidth="1"/>
    <col min="4" max="4" width="13.6640625" customWidth="1"/>
  </cols>
  <sheetData>
    <row r="1" spans="1:4">
      <c r="A1" s="52" t="s">
        <v>0</v>
      </c>
      <c r="B1" s="31" t="s">
        <v>5</v>
      </c>
      <c r="C1" s="31" t="s">
        <v>6</v>
      </c>
      <c r="D1" s="32" t="s">
        <v>94</v>
      </c>
    </row>
    <row r="2" spans="1:4">
      <c r="A2" s="83">
        <v>29</v>
      </c>
      <c r="B2" s="84" t="s">
        <v>13</v>
      </c>
      <c r="C2" s="85" t="s">
        <v>80</v>
      </c>
      <c r="D2" s="81">
        <v>2.0543981481481485E-3</v>
      </c>
    </row>
    <row r="3" spans="1:4">
      <c r="A3" s="83">
        <v>17</v>
      </c>
      <c r="B3" s="84" t="s">
        <v>67</v>
      </c>
      <c r="C3" s="85" t="s">
        <v>60</v>
      </c>
      <c r="D3" s="81">
        <v>2.0949074074074073E-3</v>
      </c>
    </row>
    <row r="4" spans="1:4">
      <c r="A4" s="83">
        <v>34</v>
      </c>
      <c r="B4" s="84" t="s">
        <v>41</v>
      </c>
      <c r="C4" s="85" t="s">
        <v>42</v>
      </c>
      <c r="D4" s="81">
        <v>2.158564814814815E-3</v>
      </c>
    </row>
    <row r="5" spans="1:4">
      <c r="A5" s="83">
        <v>21</v>
      </c>
      <c r="B5" s="84" t="s">
        <v>34</v>
      </c>
      <c r="C5" s="85" t="s">
        <v>32</v>
      </c>
      <c r="D5" s="82">
        <v>2.2106481481481478E-3</v>
      </c>
    </row>
    <row r="6" spans="1:4">
      <c r="A6" s="83">
        <v>23</v>
      </c>
      <c r="B6" s="84" t="s">
        <v>38</v>
      </c>
      <c r="C6" s="85" t="s">
        <v>39</v>
      </c>
      <c r="D6" s="82">
        <v>2.3437499999999999E-3</v>
      </c>
    </row>
    <row r="7" spans="1:4">
      <c r="A7" s="83">
        <v>15</v>
      </c>
      <c r="B7" s="84" t="s">
        <v>65</v>
      </c>
      <c r="C7" s="85" t="s">
        <v>60</v>
      </c>
      <c r="D7" s="81">
        <v>2.359953703703704E-3</v>
      </c>
    </row>
    <row r="8" spans="1:4">
      <c r="A8" s="83">
        <v>4</v>
      </c>
      <c r="B8" s="84" t="s">
        <v>15</v>
      </c>
      <c r="C8" s="85" t="s">
        <v>47</v>
      </c>
      <c r="D8" s="81">
        <v>2.3703703703703703E-3</v>
      </c>
    </row>
    <row r="9" spans="1:4">
      <c r="A9" s="83">
        <v>14</v>
      </c>
      <c r="B9" s="84" t="s">
        <v>24</v>
      </c>
      <c r="C9" s="85" t="s">
        <v>28</v>
      </c>
      <c r="D9" s="81">
        <v>2.4270833333333336E-3</v>
      </c>
    </row>
    <row r="10" spans="1:4">
      <c r="A10" s="83">
        <v>1</v>
      </c>
      <c r="B10" s="84" t="s">
        <v>25</v>
      </c>
      <c r="C10" s="85" t="s">
        <v>26</v>
      </c>
      <c r="D10" s="81">
        <v>2.4305555555555556E-3</v>
      </c>
    </row>
    <row r="11" spans="1:4">
      <c r="A11" s="83">
        <v>2</v>
      </c>
      <c r="B11" s="84" t="s">
        <v>17</v>
      </c>
      <c r="C11" s="85" t="s">
        <v>26</v>
      </c>
      <c r="D11" s="81">
        <v>2.4398148148148148E-3</v>
      </c>
    </row>
    <row r="12" spans="1:4">
      <c r="A12" s="83">
        <v>30</v>
      </c>
      <c r="B12" s="84" t="s">
        <v>48</v>
      </c>
      <c r="C12" s="85" t="s">
        <v>73</v>
      </c>
      <c r="D12" s="81">
        <v>2.4768518518518516E-3</v>
      </c>
    </row>
    <row r="13" spans="1:4">
      <c r="A13" s="83">
        <v>16</v>
      </c>
      <c r="B13" s="84" t="s">
        <v>66</v>
      </c>
      <c r="C13" s="85" t="s">
        <v>60</v>
      </c>
      <c r="D13" s="81">
        <v>2.5023148148148149E-3</v>
      </c>
    </row>
    <row r="14" spans="1:4">
      <c r="A14" s="83">
        <v>26</v>
      </c>
      <c r="B14" s="84" t="s">
        <v>46</v>
      </c>
      <c r="C14" s="85" t="s">
        <v>44</v>
      </c>
      <c r="D14" s="81">
        <v>2.5601851851851849E-3</v>
      </c>
    </row>
    <row r="15" spans="1:4">
      <c r="A15" s="83">
        <v>36</v>
      </c>
      <c r="B15" s="84" t="s">
        <v>71</v>
      </c>
      <c r="C15" s="85" t="s">
        <v>72</v>
      </c>
      <c r="D15" s="81">
        <v>2.6377314814814818E-3</v>
      </c>
    </row>
    <row r="16" spans="1:4">
      <c r="A16" s="83">
        <v>20</v>
      </c>
      <c r="B16" s="84" t="s">
        <v>33</v>
      </c>
      <c r="C16" s="86" t="s">
        <v>32</v>
      </c>
      <c r="D16" s="81">
        <v>2.7175925925925926E-3</v>
      </c>
    </row>
    <row r="17" spans="1:4">
      <c r="A17" s="83">
        <v>19</v>
      </c>
      <c r="B17" s="84" t="s">
        <v>31</v>
      </c>
      <c r="C17" s="85" t="s">
        <v>32</v>
      </c>
      <c r="D17" s="81">
        <v>2.8912037037037036E-3</v>
      </c>
    </row>
    <row r="18" spans="1:4">
      <c r="A18" s="83">
        <v>5</v>
      </c>
      <c r="B18" s="84" t="s">
        <v>75</v>
      </c>
      <c r="C18" s="85" t="s">
        <v>47</v>
      </c>
      <c r="D18" s="81">
        <v>3.0069444444444445E-3</v>
      </c>
    </row>
    <row r="19" spans="1:4">
      <c r="A19" s="83">
        <v>3</v>
      </c>
      <c r="B19" s="84" t="s">
        <v>27</v>
      </c>
      <c r="C19" s="85" t="s">
        <v>26</v>
      </c>
      <c r="D19" s="81">
        <v>3.0590277777777781E-3</v>
      </c>
    </row>
    <row r="20" spans="1:4">
      <c r="A20" s="83">
        <v>18</v>
      </c>
      <c r="B20" s="84" t="s">
        <v>68</v>
      </c>
      <c r="C20" s="85" t="s">
        <v>60</v>
      </c>
      <c r="D20" s="81">
        <v>3.0868055555555557E-3</v>
      </c>
    </row>
    <row r="21" spans="1:4">
      <c r="A21" s="83">
        <v>25</v>
      </c>
      <c r="B21" s="84" t="s">
        <v>45</v>
      </c>
      <c r="C21" s="85" t="s">
        <v>44</v>
      </c>
      <c r="D21" s="81">
        <v>3.1157407407407405E-3</v>
      </c>
    </row>
    <row r="22" spans="1:4">
      <c r="A22" s="87"/>
      <c r="B22" s="87"/>
      <c r="C22" s="87"/>
      <c r="D22" s="87"/>
    </row>
    <row r="23" spans="1:4">
      <c r="A23" s="31" t="s">
        <v>0</v>
      </c>
      <c r="B23" s="31" t="s">
        <v>5</v>
      </c>
      <c r="C23" s="31" t="s">
        <v>6</v>
      </c>
      <c r="D23" s="55" t="s">
        <v>94</v>
      </c>
    </row>
    <row r="24" spans="1:4">
      <c r="A24" s="88">
        <v>9</v>
      </c>
      <c r="B24" s="84" t="s">
        <v>22</v>
      </c>
      <c r="C24" s="86" t="s">
        <v>21</v>
      </c>
      <c r="D24" s="81">
        <v>2.2384259259259258E-3</v>
      </c>
    </row>
    <row r="25" spans="1:4">
      <c r="A25" s="88">
        <v>11</v>
      </c>
      <c r="B25" s="84" t="s">
        <v>29</v>
      </c>
      <c r="C25" s="86" t="s">
        <v>28</v>
      </c>
      <c r="D25" s="81">
        <v>2.2430555555555554E-3</v>
      </c>
    </row>
    <row r="26" spans="1:4">
      <c r="A26" s="88">
        <v>28</v>
      </c>
      <c r="B26" s="84" t="s">
        <v>36</v>
      </c>
      <c r="C26" s="86" t="s">
        <v>37</v>
      </c>
      <c r="D26" s="81">
        <v>2.244212962962963E-3</v>
      </c>
    </row>
    <row r="27" spans="1:4">
      <c r="A27" s="88">
        <v>27</v>
      </c>
      <c r="B27" s="84" t="s">
        <v>43</v>
      </c>
      <c r="C27" s="86" t="s">
        <v>44</v>
      </c>
      <c r="D27" s="81">
        <v>2.4560185185185184E-3</v>
      </c>
    </row>
    <row r="28" spans="1:4">
      <c r="A28" s="88">
        <v>33</v>
      </c>
      <c r="B28" s="84" t="s">
        <v>23</v>
      </c>
      <c r="C28" s="86" t="s">
        <v>21</v>
      </c>
      <c r="D28" s="81">
        <v>2.4594907407407408E-3</v>
      </c>
    </row>
    <row r="29" spans="1:4">
      <c r="A29" s="88">
        <v>13</v>
      </c>
      <c r="B29" s="84" t="s">
        <v>30</v>
      </c>
      <c r="C29" s="86" t="s">
        <v>28</v>
      </c>
      <c r="D29" s="81">
        <v>2.5509259259259257E-3</v>
      </c>
    </row>
    <row r="30" spans="1:4">
      <c r="A30" s="87"/>
      <c r="B30" s="87"/>
      <c r="C30" s="87"/>
      <c r="D30" s="87"/>
    </row>
  </sheetData>
  <sortState ref="A24:D29">
    <sortCondition ref="D24:D29"/>
  </sortState>
  <pageMargins left="0.7" right="0.7" top="0.75" bottom="0.75" header="0.3" footer="0.3"/>
  <pageSetup paperSize="9" orientation="portrait" horizontalDpi="4294967292" verticalDpi="4294967292"/>
  <tableParts count="1">
    <tablePart r:id="rId1"/>
  </tablePart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individuaal</vt:lpstr>
      <vt:lpstr>60 m</vt:lpstr>
      <vt:lpstr>Kaugus</vt:lpstr>
      <vt:lpstr>Kuul</vt:lpstr>
      <vt:lpstr>Kõrgus</vt:lpstr>
      <vt:lpstr>60mtj</vt:lpstr>
      <vt:lpstr>Teivas</vt:lpstr>
      <vt:lpstr>800m1000m</vt:lpstr>
    </vt:vector>
  </TitlesOfParts>
  <Company>Sarved &amp; Sõrad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Ostap Bender</dc:creator>
  <cp:lastModifiedBy>Marti Soosaar</cp:lastModifiedBy>
  <cp:lastPrinted>2013-01-20T13:53:13Z</cp:lastPrinted>
  <dcterms:created xsi:type="dcterms:W3CDTF">2006-01-10T16:14:23Z</dcterms:created>
  <dcterms:modified xsi:type="dcterms:W3CDTF">2013-01-21T11:34:55Z</dcterms:modified>
</cp:coreProperties>
</file>